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aeva_A\Desktop\"/>
    </mc:Choice>
  </mc:AlternateContent>
  <bookViews>
    <workbookView xWindow="0" yWindow="0" windowWidth="28800" windowHeight="12315" tabRatio="500"/>
  </bookViews>
  <sheets>
    <sheet name="Завтрак" sheetId="1" r:id="rId1"/>
    <sheet name="Обед" sheetId="2" r:id="rId2"/>
    <sheet name="Малоимущие" sheetId="3" r:id="rId3"/>
  </sheets>
  <calcPr calcId="15251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71" i="3" l="1"/>
  <c r="G172" i="3" s="1"/>
  <c r="G173" i="3" s="1"/>
  <c r="E171" i="3"/>
  <c r="E172" i="3" s="1"/>
  <c r="J167" i="3"/>
  <c r="I167" i="3"/>
  <c r="H167" i="3"/>
  <c r="G167" i="3"/>
  <c r="E167" i="3"/>
  <c r="J159" i="3"/>
  <c r="I159" i="3"/>
  <c r="H159" i="3"/>
  <c r="G159" i="3"/>
  <c r="E159" i="3"/>
  <c r="J152" i="3"/>
  <c r="J151" i="3"/>
  <c r="I151" i="3"/>
  <c r="H151" i="3"/>
  <c r="G151" i="3"/>
  <c r="E151" i="3"/>
  <c r="I144" i="3"/>
  <c r="H144" i="3"/>
  <c r="G144" i="3"/>
  <c r="J140" i="3"/>
  <c r="J144" i="3" s="1"/>
  <c r="J136" i="3"/>
  <c r="I136" i="3"/>
  <c r="H136" i="3"/>
  <c r="G136" i="3"/>
  <c r="J128" i="3"/>
  <c r="I128" i="3"/>
  <c r="H128" i="3"/>
  <c r="G128" i="3"/>
  <c r="E128" i="3"/>
  <c r="J120" i="3"/>
  <c r="I120" i="3"/>
  <c r="H120" i="3"/>
  <c r="G120" i="3"/>
  <c r="I112" i="3"/>
  <c r="H112" i="3"/>
  <c r="G112" i="3"/>
  <c r="E112" i="3"/>
  <c r="J107" i="3"/>
  <c r="J112" i="3" s="1"/>
  <c r="J105" i="3"/>
  <c r="G104" i="3"/>
  <c r="I101" i="3"/>
  <c r="I104" i="3" s="1"/>
  <c r="H101" i="3"/>
  <c r="H104" i="3" s="1"/>
  <c r="J100" i="3"/>
  <c r="J97" i="3"/>
  <c r="I97" i="3"/>
  <c r="H97" i="3"/>
  <c r="G97" i="3"/>
  <c r="I90" i="3"/>
  <c r="H90" i="3"/>
  <c r="G90" i="3"/>
  <c r="J89" i="3"/>
  <c r="J88" i="3"/>
  <c r="I87" i="3"/>
  <c r="H87" i="3"/>
  <c r="J87" i="3" s="1"/>
  <c r="J85" i="3"/>
  <c r="J82" i="3"/>
  <c r="I82" i="3"/>
  <c r="H82" i="3"/>
  <c r="G82" i="3"/>
  <c r="E82" i="3"/>
  <c r="J81" i="3"/>
  <c r="J80" i="3"/>
  <c r="I74" i="3"/>
  <c r="H74" i="3"/>
  <c r="G74" i="3"/>
  <c r="J73" i="3"/>
  <c r="J72" i="3"/>
  <c r="J71" i="3"/>
  <c r="J70" i="3"/>
  <c r="J69" i="3"/>
  <c r="J67" i="3"/>
  <c r="J74" i="3" s="1"/>
  <c r="I66" i="3"/>
  <c r="H66" i="3"/>
  <c r="G66" i="3"/>
  <c r="E66" i="3"/>
  <c r="J59" i="3"/>
  <c r="J66" i="3" s="1"/>
  <c r="I58" i="3"/>
  <c r="G58" i="3"/>
  <c r="I55" i="3"/>
  <c r="J55" i="3" s="1"/>
  <c r="J58" i="3" s="1"/>
  <c r="H55" i="3"/>
  <c r="H58" i="3" s="1"/>
  <c r="J53" i="3"/>
  <c r="J50" i="3"/>
  <c r="I50" i="3"/>
  <c r="H50" i="3"/>
  <c r="G50" i="3"/>
  <c r="E50" i="3"/>
  <c r="J42" i="3"/>
  <c r="I42" i="3"/>
  <c r="H42" i="3"/>
  <c r="G42" i="3"/>
  <c r="G34" i="3"/>
  <c r="I31" i="3"/>
  <c r="I34" i="3" s="1"/>
  <c r="H31" i="3"/>
  <c r="H34" i="3" s="1"/>
  <c r="J28" i="3"/>
  <c r="J27" i="3"/>
  <c r="I27" i="3"/>
  <c r="H27" i="3"/>
  <c r="G27" i="3"/>
  <c r="E27" i="3"/>
  <c r="J23" i="3"/>
  <c r="J20" i="3"/>
  <c r="I20" i="3"/>
  <c r="I171" i="3" s="1"/>
  <c r="I172" i="3" s="1"/>
  <c r="I173" i="3" s="1"/>
  <c r="H20" i="3"/>
  <c r="G20" i="3"/>
  <c r="E20" i="3"/>
  <c r="E171" i="2"/>
  <c r="E172" i="2" s="1"/>
  <c r="J167" i="2"/>
  <c r="I167" i="2"/>
  <c r="H167" i="2"/>
  <c r="G167" i="2"/>
  <c r="E167" i="2"/>
  <c r="J159" i="2"/>
  <c r="I159" i="2"/>
  <c r="H159" i="2"/>
  <c r="G159" i="2"/>
  <c r="J152" i="2"/>
  <c r="J151" i="2"/>
  <c r="I151" i="2"/>
  <c r="H151" i="2"/>
  <c r="G151" i="2"/>
  <c r="E151" i="2"/>
  <c r="J144" i="2"/>
  <c r="I144" i="2"/>
  <c r="H144" i="2"/>
  <c r="G144" i="2"/>
  <c r="J140" i="2"/>
  <c r="J136" i="2"/>
  <c r="I136" i="2"/>
  <c r="H136" i="2"/>
  <c r="G136" i="2"/>
  <c r="I128" i="2"/>
  <c r="H128" i="2"/>
  <c r="G128" i="2"/>
  <c r="E128" i="2"/>
  <c r="J123" i="2"/>
  <c r="J128" i="2" s="1"/>
  <c r="J120" i="2"/>
  <c r="I120" i="2"/>
  <c r="H120" i="2"/>
  <c r="G120" i="2"/>
  <c r="I112" i="2"/>
  <c r="H112" i="2"/>
  <c r="G112" i="2"/>
  <c r="E112" i="2"/>
  <c r="J107" i="2"/>
  <c r="I107" i="2"/>
  <c r="G107" i="2"/>
  <c r="J105" i="2"/>
  <c r="J112" i="2" s="1"/>
  <c r="I104" i="2"/>
  <c r="H104" i="2"/>
  <c r="G104" i="2"/>
  <c r="J101" i="2"/>
  <c r="J104" i="2" s="1"/>
  <c r="I101" i="2"/>
  <c r="H101" i="2"/>
  <c r="J97" i="2"/>
  <c r="I97" i="2"/>
  <c r="H97" i="2"/>
  <c r="G97" i="2"/>
  <c r="I90" i="2"/>
  <c r="G90" i="2"/>
  <c r="J89" i="2"/>
  <c r="J88" i="2"/>
  <c r="I87" i="2"/>
  <c r="J87" i="2" s="1"/>
  <c r="H87" i="2"/>
  <c r="H90" i="2" s="1"/>
  <c r="J85" i="2"/>
  <c r="J90" i="2" s="1"/>
  <c r="I82" i="2"/>
  <c r="J82" i="2" s="1"/>
  <c r="H82" i="2"/>
  <c r="G82" i="2"/>
  <c r="E82" i="2"/>
  <c r="J81" i="2"/>
  <c r="J80" i="2"/>
  <c r="J79" i="2"/>
  <c r="I74" i="2"/>
  <c r="H74" i="2"/>
  <c r="G74" i="2"/>
  <c r="J70" i="2"/>
  <c r="J67" i="2"/>
  <c r="J74" i="2" s="1"/>
  <c r="J66" i="2"/>
  <c r="I66" i="2"/>
  <c r="H66" i="2"/>
  <c r="G66" i="2"/>
  <c r="E66" i="2"/>
  <c r="J59" i="2"/>
  <c r="J58" i="2"/>
  <c r="I58" i="2"/>
  <c r="H58" i="2"/>
  <c r="G58" i="2"/>
  <c r="I55" i="2"/>
  <c r="H55" i="2"/>
  <c r="J50" i="2"/>
  <c r="I50" i="2"/>
  <c r="H50" i="2"/>
  <c r="G50" i="2"/>
  <c r="E50" i="2"/>
  <c r="J42" i="2"/>
  <c r="I42" i="2"/>
  <c r="H42" i="2"/>
  <c r="G42" i="2"/>
  <c r="J34" i="2"/>
  <c r="H34" i="2"/>
  <c r="G34" i="2"/>
  <c r="G171" i="2" s="1"/>
  <c r="G172" i="2" s="1"/>
  <c r="G173" i="2" s="1"/>
  <c r="I31" i="2"/>
  <c r="I34" i="2" s="1"/>
  <c r="H31" i="2"/>
  <c r="J28" i="2"/>
  <c r="I27" i="2"/>
  <c r="I171" i="2" s="1"/>
  <c r="I172" i="2" s="1"/>
  <c r="I173" i="2" s="1"/>
  <c r="H27" i="2"/>
  <c r="G27" i="2"/>
  <c r="E27" i="2"/>
  <c r="J23" i="2"/>
  <c r="J27" i="2" s="1"/>
  <c r="J20" i="2"/>
  <c r="I20" i="2"/>
  <c r="H20" i="2"/>
  <c r="G20" i="2"/>
  <c r="E20" i="2"/>
  <c r="J136" i="1"/>
  <c r="I136" i="1"/>
  <c r="H136" i="1"/>
  <c r="G136" i="1"/>
  <c r="J129" i="1"/>
  <c r="G129" i="1"/>
  <c r="J128" i="1"/>
  <c r="I126" i="1"/>
  <c r="I129" i="1" s="1"/>
  <c r="H126" i="1"/>
  <c r="H129" i="1" s="1"/>
  <c r="J123" i="1"/>
  <c r="I123" i="1"/>
  <c r="H123" i="1"/>
  <c r="G123" i="1"/>
  <c r="I117" i="1"/>
  <c r="H117" i="1"/>
  <c r="G117" i="1"/>
  <c r="J113" i="1"/>
  <c r="J117" i="1" s="1"/>
  <c r="J111" i="1"/>
  <c r="I111" i="1"/>
  <c r="H111" i="1"/>
  <c r="G111" i="1"/>
  <c r="E111" i="1"/>
  <c r="J104" i="1"/>
  <c r="I104" i="1"/>
  <c r="H104" i="1"/>
  <c r="G104" i="1"/>
  <c r="J99" i="1"/>
  <c r="I99" i="1"/>
  <c r="H99" i="1"/>
  <c r="G99" i="1"/>
  <c r="J98" i="1"/>
  <c r="I98" i="1"/>
  <c r="H98" i="1"/>
  <c r="G98" i="1"/>
  <c r="E98" i="1"/>
  <c r="J97" i="1"/>
  <c r="J92" i="1"/>
  <c r="I92" i="1"/>
  <c r="H92" i="1"/>
  <c r="G92" i="1"/>
  <c r="J86" i="1"/>
  <c r="I86" i="1"/>
  <c r="H86" i="1"/>
  <c r="G86" i="1"/>
  <c r="H80" i="1"/>
  <c r="G80" i="1"/>
  <c r="J79" i="1"/>
  <c r="J80" i="1" s="1"/>
  <c r="I77" i="1"/>
  <c r="I80" i="1" s="1"/>
  <c r="I140" i="1" s="1"/>
  <c r="I141" i="1" s="1"/>
  <c r="I142" i="1" s="1"/>
  <c r="H77" i="1"/>
  <c r="J74" i="1"/>
  <c r="I74" i="1"/>
  <c r="H74" i="1"/>
  <c r="G74" i="1"/>
  <c r="J68" i="1"/>
  <c r="I68" i="1"/>
  <c r="H68" i="1"/>
  <c r="G68" i="1"/>
  <c r="I65" i="1"/>
  <c r="H65" i="1"/>
  <c r="J61" i="1"/>
  <c r="I61" i="1"/>
  <c r="H61" i="1"/>
  <c r="G61" i="1"/>
  <c r="E61" i="1"/>
  <c r="E140" i="1" s="1"/>
  <c r="E141" i="1" s="1"/>
  <c r="J60" i="1"/>
  <c r="J56" i="1"/>
  <c r="I56" i="1"/>
  <c r="H56" i="1"/>
  <c r="G56" i="1"/>
  <c r="J50" i="1"/>
  <c r="I50" i="1"/>
  <c r="H50" i="1"/>
  <c r="G50" i="1"/>
  <c r="I43" i="1"/>
  <c r="H43" i="1"/>
  <c r="G43" i="1"/>
  <c r="J42" i="1"/>
  <c r="J41" i="1"/>
  <c r="J40" i="1"/>
  <c r="J43" i="1" s="1"/>
  <c r="I36" i="1"/>
  <c r="H36" i="1"/>
  <c r="G36" i="1"/>
  <c r="J34" i="1"/>
  <c r="J36" i="1" s="1"/>
  <c r="I29" i="1"/>
  <c r="H29" i="1"/>
  <c r="G29" i="1"/>
  <c r="J27" i="1"/>
  <c r="I23" i="1"/>
  <c r="H23" i="1"/>
  <c r="G23" i="1"/>
  <c r="J21" i="1"/>
  <c r="J20" i="1"/>
  <c r="J19" i="1"/>
  <c r="J23" i="1" s="1"/>
  <c r="I18" i="1"/>
  <c r="H18" i="1"/>
  <c r="G18" i="1"/>
  <c r="G140" i="1" s="1"/>
  <c r="G141" i="1" s="1"/>
  <c r="G142" i="1" s="1"/>
  <c r="J16" i="1"/>
  <c r="J14" i="1"/>
  <c r="J18" i="1" s="1"/>
  <c r="H140" i="1" l="1"/>
  <c r="H141" i="1" s="1"/>
  <c r="H142" i="1" s="1"/>
  <c r="J171" i="2"/>
  <c r="J172" i="2" s="1"/>
  <c r="J173" i="2" s="1"/>
  <c r="J104" i="3"/>
  <c r="J140" i="1"/>
  <c r="J141" i="1" s="1"/>
  <c r="J142" i="1" s="1"/>
  <c r="H171" i="2"/>
  <c r="H172" i="2" s="1"/>
  <c r="H173" i="2" s="1"/>
  <c r="H171" i="3"/>
  <c r="H172" i="3" s="1"/>
  <c r="H173" i="3" s="1"/>
  <c r="J90" i="3"/>
  <c r="J171" i="3" s="1"/>
  <c r="J172" i="3" s="1"/>
  <c r="J173" i="3" s="1"/>
  <c r="J101" i="3"/>
  <c r="J31" i="3"/>
  <c r="J34" i="3" s="1"/>
</calcChain>
</file>

<file path=xl/sharedStrings.xml><?xml version="1.0" encoding="utf-8"?>
<sst xmlns="http://schemas.openxmlformats.org/spreadsheetml/2006/main" count="830" uniqueCount="191">
  <si>
    <t>СОГЛАСОВАНО:</t>
  </si>
  <si>
    <t>УТВЕРЖДАЮ:</t>
  </si>
  <si>
    <t>Генеральный директор ОАО "Владикавказский комбинат питания"</t>
  </si>
  <si>
    <t>_________________ В.М.Пагиев</t>
  </si>
  <si>
    <t>"_29 __"__декабря__2025 г.</t>
  </si>
  <si>
    <t>20-ти дневное меню бесплатного горячего питания для обучающихся в общеобразовательных организациях в период с 08:30 до 12:00</t>
  </si>
  <si>
    <t>Возрастная группа</t>
  </si>
  <si>
    <t>7-11 лет</t>
  </si>
  <si>
    <t>Сезон зимне — весенний</t>
  </si>
  <si>
    <t>День</t>
  </si>
  <si>
    <t>№
Рецептуры</t>
  </si>
  <si>
    <t>Прием пищи, наименование блюда</t>
  </si>
  <si>
    <t>Масса порции (г)</t>
  </si>
  <si>
    <t>Цена , руб</t>
  </si>
  <si>
    <t>Пищевые вещества (г)</t>
  </si>
  <si>
    <t>ЭЦ (ккал)</t>
  </si>
  <si>
    <t>Б</t>
  </si>
  <si>
    <t>Ж</t>
  </si>
  <si>
    <t>У</t>
  </si>
  <si>
    <t>День 1</t>
  </si>
  <si>
    <t>16/М</t>
  </si>
  <si>
    <t>Ветчина</t>
  </si>
  <si>
    <t>223/М</t>
  </si>
  <si>
    <t>Запеканка из творога с молоком сгущенным  , 130/30</t>
  </si>
  <si>
    <t>376/М</t>
  </si>
  <si>
    <t>Чай с сахаром</t>
  </si>
  <si>
    <t>200/15</t>
  </si>
  <si>
    <t>Хлеб пшеничный</t>
  </si>
  <si>
    <t>338/М</t>
  </si>
  <si>
    <t>Фрукт по сезону (груши)</t>
  </si>
  <si>
    <t>Итого за Завтрак</t>
  </si>
  <si>
    <t>День 2</t>
  </si>
  <si>
    <t>Каша гречневая по-купечески</t>
  </si>
  <si>
    <t>Фрукт по сезону (яблоко)</t>
  </si>
  <si>
    <t>14/М</t>
  </si>
  <si>
    <t xml:space="preserve">Масло шоколадное сливочное </t>
  </si>
  <si>
    <t>День 3</t>
  </si>
  <si>
    <t xml:space="preserve">Вареники с картофелем и маслом сливочным </t>
  </si>
  <si>
    <t>200/5</t>
  </si>
  <si>
    <t>382/М</t>
  </si>
  <si>
    <t>Какао на молоке</t>
  </si>
  <si>
    <t>Масло сливочное</t>
  </si>
  <si>
    <t>День 4</t>
  </si>
  <si>
    <t>279/М</t>
  </si>
  <si>
    <t xml:space="preserve">Котлеты  куриные с сыром                      </t>
  </si>
  <si>
    <t>415/К</t>
  </si>
  <si>
    <t xml:space="preserve">Рис припущенный с овощами                  </t>
  </si>
  <si>
    <t>377/М</t>
  </si>
  <si>
    <t>Чай с сахаром и лимоном</t>
  </si>
  <si>
    <t>200/15/7</t>
  </si>
  <si>
    <t>День 5</t>
  </si>
  <si>
    <t>Сыр сливочный</t>
  </si>
  <si>
    <t>174/М</t>
  </si>
  <si>
    <t>Каша вязкая молочная из рисовой крупы</t>
  </si>
  <si>
    <t>150/5</t>
  </si>
  <si>
    <t>209/М</t>
  </si>
  <si>
    <t>Яйцо вареное</t>
  </si>
  <si>
    <t>Фрукт по сезону (банан)</t>
  </si>
  <si>
    <t>День 6</t>
  </si>
  <si>
    <t>Сыр полутвердый</t>
  </si>
  <si>
    <t>Наггетсы из курицы</t>
  </si>
  <si>
    <t>202/М</t>
  </si>
  <si>
    <t xml:space="preserve">Макароны отварные с маслом сливочным </t>
  </si>
  <si>
    <t>День 7</t>
  </si>
  <si>
    <t xml:space="preserve">Сосиски  отварные </t>
  </si>
  <si>
    <t>Каша гречневая рассыпчатая с маслом сливочным (150/5)</t>
  </si>
  <si>
    <t>День 8</t>
  </si>
  <si>
    <t>173/М</t>
  </si>
  <si>
    <t>Каша вязкая молочная из овсяных хлопьев с ягодами</t>
  </si>
  <si>
    <t>Пирог осетинский с картофелем и сыром твердых сортов</t>
  </si>
  <si>
    <t>День 9</t>
  </si>
  <si>
    <t>Творожок</t>
  </si>
  <si>
    <t xml:space="preserve">Каша вязкая молочная из пшенной крупы с маслом сливочными сахаром </t>
  </si>
  <si>
    <t>150/5/5</t>
  </si>
  <si>
    <t>День 10</t>
  </si>
  <si>
    <t>День 11</t>
  </si>
  <si>
    <t>Каша гречневая по-купечески с курицей</t>
  </si>
  <si>
    <t>День 12</t>
  </si>
  <si>
    <t>Запеканка из творога с соусом вишневым , 130/30</t>
  </si>
  <si>
    <t>День 13</t>
  </si>
  <si>
    <t>175/М</t>
  </si>
  <si>
    <t>Каша вязкая молочная кукурузная с ягодами</t>
  </si>
  <si>
    <t>200/5/5</t>
  </si>
  <si>
    <t>День 14</t>
  </si>
  <si>
    <t>268/М</t>
  </si>
  <si>
    <t>Тефтели из говядины с соусом красным</t>
  </si>
  <si>
    <t>90/30</t>
  </si>
  <si>
    <t xml:space="preserve">Каша гречневая рассыпчатая </t>
  </si>
  <si>
    <t>День 15</t>
  </si>
  <si>
    <t>211/М</t>
  </si>
  <si>
    <t>Омлет натуральный с икрой кабачковой (110/40)</t>
  </si>
  <si>
    <t>Панкейки</t>
  </si>
  <si>
    <t>День 16</t>
  </si>
  <si>
    <t xml:space="preserve">Котлеты куриные </t>
  </si>
  <si>
    <t>День 17</t>
  </si>
  <si>
    <t>Каша вязкая молочная из гречневой крупы</t>
  </si>
  <si>
    <t>200/10/10</t>
  </si>
  <si>
    <t>День 18</t>
  </si>
  <si>
    <t xml:space="preserve">Каша вязкая молочная из рисовой крупы с сахаром и  маслом сливочным </t>
  </si>
  <si>
    <t>Пирог осетинский с картофелем и сыром</t>
  </si>
  <si>
    <t>День 19</t>
  </si>
  <si>
    <t>День 20</t>
  </si>
  <si>
    <t>274/К</t>
  </si>
  <si>
    <t>Соус «Болоньезе»</t>
  </si>
  <si>
    <t>128/М</t>
  </si>
  <si>
    <t>Картофельное пюре с маслом сливочным (150/5)</t>
  </si>
  <si>
    <t>Среднее значение</t>
  </si>
  <si>
    <t>Выполнение СанПиН, % от суточной нормы</t>
  </si>
  <si>
    <t>100 % Норма СанПиН</t>
  </si>
  <si>
    <t xml:space="preserve">Нач.санитарно-технологического отдела </t>
  </si>
  <si>
    <t>А.Т.Хетагурова</t>
  </si>
  <si>
    <t>__________________ В.М.Пагиев</t>
  </si>
  <si>
    <t>20-ти дневное меню бесплатного горячего питания для  обучающихся в общеобразовательных организациях в период                с 12:00 до 16:00</t>
  </si>
  <si>
    <t>Возрастная группа 7-11 лет</t>
  </si>
  <si>
    <t>Сезон зимне — весеннее</t>
  </si>
  <si>
    <t>Цена, руб</t>
  </si>
  <si>
    <t>Огурец соленый</t>
  </si>
  <si>
    <t>82/М</t>
  </si>
  <si>
    <t>Борщ из капусты с картофелем и сметаной, 200/5</t>
  </si>
  <si>
    <t>Гуляш  из куриного филе (45/45)</t>
  </si>
  <si>
    <t>Макароны отварные</t>
  </si>
  <si>
    <t>342/М</t>
  </si>
  <si>
    <t>Компот из свежих яблок</t>
  </si>
  <si>
    <t>Хлеб ржано-пшеничный</t>
  </si>
  <si>
    <t>Итого за Обед</t>
  </si>
  <si>
    <t>45/М</t>
  </si>
  <si>
    <t>Салат из белокочанной капусты</t>
  </si>
  <si>
    <t>102/М</t>
  </si>
  <si>
    <t>Суп картофельный с рисом со сметаной, 200/5</t>
  </si>
  <si>
    <t>349/М</t>
  </si>
  <si>
    <t>Компот из сухофруктов</t>
  </si>
  <si>
    <t>75М</t>
  </si>
  <si>
    <t>Икра свекольная</t>
  </si>
  <si>
    <t>102М</t>
  </si>
  <si>
    <t>Суп картофельный с бобовыми (фасолью)</t>
  </si>
  <si>
    <t>291/М</t>
  </si>
  <si>
    <t>Плов с курицей</t>
  </si>
  <si>
    <t>Салат из ветчины, картофеля,кукурузы с зеленью</t>
  </si>
  <si>
    <t>67/М</t>
  </si>
  <si>
    <t>Винегрет овощной</t>
  </si>
  <si>
    <t>Суп картофельный с бобовыми (горохом)</t>
  </si>
  <si>
    <t>232/М</t>
  </si>
  <si>
    <t xml:space="preserve">Рыба запеченная </t>
  </si>
  <si>
    <t>Картофель по- деревенски</t>
  </si>
  <si>
    <t>49/М</t>
  </si>
  <si>
    <t>Салат витаминный /2 вариант/</t>
  </si>
  <si>
    <t>101/М</t>
  </si>
  <si>
    <t>Икра кабачковая</t>
  </si>
  <si>
    <t xml:space="preserve">Суп картофельный с курицей </t>
  </si>
  <si>
    <t>Сосиски  отварные</t>
  </si>
  <si>
    <t>171/М</t>
  </si>
  <si>
    <t>Салат «Королевский»</t>
  </si>
  <si>
    <t>Голубцы из говядины с соусом красным</t>
  </si>
  <si>
    <t>100/30</t>
  </si>
  <si>
    <t>Булгур с овощами</t>
  </si>
  <si>
    <t>Шницель из говядины и мяса птицы</t>
  </si>
  <si>
    <t>Картофель, тушеный с луком  и морковью</t>
  </si>
  <si>
    <t>46/М</t>
  </si>
  <si>
    <t>Салат из белокочанной капусты и яблока</t>
  </si>
  <si>
    <t>Фрикасе из куриного филе</t>
  </si>
  <si>
    <t>99/К</t>
  </si>
  <si>
    <t>Салат «Осенний»</t>
  </si>
  <si>
    <t>103/М</t>
  </si>
  <si>
    <t>Суп картофельный с макаронными изделиями</t>
  </si>
  <si>
    <t>Суп картофельный с рисом со сметаной</t>
  </si>
  <si>
    <t>Булгур с говядиной и овощами</t>
  </si>
  <si>
    <t xml:space="preserve">Тефтели из курицы и тыквы </t>
  </si>
  <si>
    <t>Салат картофельный с морковью и зеленым горошком</t>
  </si>
  <si>
    <t>Компот из вишни</t>
  </si>
  <si>
    <t>Салат из картофеля , кукурузы , моркови и соленых огурцов</t>
  </si>
  <si>
    <t xml:space="preserve">Биточки из говядины </t>
  </si>
  <si>
    <t>392/М</t>
  </si>
  <si>
    <t>Пельмени мясные отварные с маслом сливочным, 200/5</t>
  </si>
  <si>
    <t>Салат из белокочанной капусты, яйца, зеленого горошка с зеленью</t>
  </si>
  <si>
    <t>20-ти дневное меню бесплатного горячего питания для  обучающихся в общеобразовательных организациях в период                          с 12:00 до 16:00</t>
  </si>
  <si>
    <t>Возрастная группа 12 лет и старше</t>
  </si>
  <si>
    <r>
      <rPr>
        <b/>
        <sz val="12"/>
        <color rgb="FF000000"/>
        <rFont val="Times New Roman"/>
        <family val="1"/>
        <charset val="204"/>
      </rPr>
      <t xml:space="preserve">Сезон </t>
    </r>
    <r>
      <rPr>
        <b/>
        <sz val="12"/>
        <color rgb="FF000000"/>
        <rFont val="Times New Roman"/>
        <family val="1"/>
        <charset val="204"/>
      </rPr>
      <t>зимне — весеннее</t>
    </r>
  </si>
  <si>
    <t>Борщ из капусты с картофелем и сметаной, 250/5</t>
  </si>
  <si>
    <t>Гуляш  из куриного филе (50/50)</t>
  </si>
  <si>
    <t>Рис припущенный с овощами</t>
  </si>
  <si>
    <t>Рыба запеченная</t>
  </si>
  <si>
    <t>Картофель по-деревенски</t>
  </si>
  <si>
    <t>Салат витаминный (2 вариант)</t>
  </si>
  <si>
    <t>Суп картофельный с рисом со сметаной, 250/5</t>
  </si>
  <si>
    <t>Макароны отварные с маслом сливочным (180/5)</t>
  </si>
  <si>
    <t>Каша гречневая рассыпчатая с маслом сливочным (180/5)</t>
  </si>
  <si>
    <t xml:space="preserve">Макароны отварные </t>
  </si>
  <si>
    <t>Тефтели из говядины  с соусом  красным  (100/30)</t>
  </si>
  <si>
    <t>Картофельное пюре с маслом сливочным (180/5)</t>
  </si>
  <si>
    <t xml:space="preserve">Котлеты  куриные </t>
  </si>
  <si>
    <t>Пельмени мясные отварные с маслом сливочным, 250/5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</si>
</sst>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\ ##0"/>
    <numFmt numFmtId="166" formatCode="0\%"/>
  </numFmts>
  <fonts count="27">
    <font>
      <sz val="11"/>
      <color rgb="FF000000"/>
      <name val="Liberation Sans1"/>
      <charset val="204"/>
    </font>
    <font>
      <sz val="10"/>
      <color rgb="FFFFFFFF"/>
      <name val="Liberation Sans1"/>
      <charset val="204"/>
    </font>
    <font>
      <b/>
      <sz val="10"/>
      <color rgb="FF000000"/>
      <name val="Liberation Sans1"/>
      <charset val="204"/>
    </font>
    <font>
      <sz val="10"/>
      <color rgb="FFCC0000"/>
      <name val="Liberation Sans1"/>
      <charset val="204"/>
    </font>
    <font>
      <b/>
      <sz val="10"/>
      <color rgb="FFFFFFFF"/>
      <name val="Liberation Sans1"/>
      <charset val="204"/>
    </font>
    <font>
      <i/>
      <sz val="10"/>
      <color rgb="FF808080"/>
      <name val="Liberation Sans1"/>
      <charset val="204"/>
    </font>
    <font>
      <sz val="10"/>
      <color rgb="FF006600"/>
      <name val="Liberation Sans1"/>
      <charset val="204"/>
    </font>
    <font>
      <sz val="18"/>
      <color rgb="FF000000"/>
      <name val="Liberation Sans1"/>
      <charset val="204"/>
    </font>
    <font>
      <sz val="12"/>
      <color rgb="FF000000"/>
      <name val="Liberation Sans1"/>
      <charset val="204"/>
    </font>
    <font>
      <u/>
      <sz val="10"/>
      <color rgb="FF0000EE"/>
      <name val="Liberation Sans1"/>
      <charset val="204"/>
    </font>
    <font>
      <sz val="10"/>
      <color rgb="FF996600"/>
      <name val="Liberation Sans1"/>
      <charset val="204"/>
    </font>
    <font>
      <sz val="10"/>
      <color rgb="FF333333"/>
      <name val="Liberation Sans1"/>
      <charset val="204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1"/>
      <charset val="204"/>
    </font>
    <font>
      <b/>
      <sz val="13"/>
      <color rgb="FF000000"/>
      <name val="Times New Roman"/>
      <family val="1"/>
      <charset val="204"/>
    </font>
    <font>
      <b/>
      <sz val="12"/>
      <color rgb="FF000000"/>
      <name val="Times New Roman1"/>
      <charset val="204"/>
    </font>
    <font>
      <sz val="13"/>
      <name val="Times New Roman"/>
      <family val="1"/>
      <charset val="204"/>
    </font>
    <font>
      <b/>
      <sz val="11"/>
      <color rgb="FF000000"/>
      <name val="Liberation Sans1"/>
      <charset val="204"/>
    </font>
    <font>
      <sz val="13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Liberation Sans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53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3" fillId="5" borderId="0" applyBorder="0" applyProtection="0"/>
    <xf numFmtId="0" fontId="3" fillId="5" borderId="0" applyBorder="0" applyProtection="0"/>
    <xf numFmtId="0" fontId="3" fillId="5" borderId="0" applyBorder="0" applyProtection="0"/>
    <xf numFmtId="0" fontId="4" fillId="6" borderId="0" applyBorder="0" applyProtection="0"/>
    <xf numFmtId="0" fontId="4" fillId="6" borderId="0" applyBorder="0" applyProtection="0"/>
    <xf numFmtId="0" fontId="4" fillId="6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6" fillId="7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0" fillId="8" borderId="0" applyBorder="0" applyProtection="0"/>
    <xf numFmtId="0" fontId="10" fillId="8" borderId="0" applyBorder="0" applyProtection="0"/>
    <xf numFmtId="0" fontId="11" fillId="8" borderId="1" applyProtection="0"/>
    <xf numFmtId="0" fontId="11" fillId="8" borderId="2" applyProtection="0"/>
    <xf numFmtId="0" fontId="11" fillId="8" borderId="2" applyProtection="0"/>
    <xf numFmtId="0" fontId="26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12" fillId="0" borderId="0" applyBorder="0" applyProtection="0">
      <alignment horizontal="left" vertical="top"/>
    </xf>
    <xf numFmtId="0" fontId="12" fillId="0" borderId="0" applyBorder="0" applyProtection="0">
      <alignment horizontal="left" vertical="top"/>
    </xf>
    <xf numFmtId="0" fontId="13" fillId="0" borderId="0" applyBorder="0" applyProtection="0"/>
    <xf numFmtId="0" fontId="13" fillId="0" borderId="0" applyBorder="0" applyProtection="0"/>
  </cellStyleXfs>
  <cellXfs count="182">
    <xf numFmtId="0" fontId="0" fillId="0" borderId="0" xfId="0"/>
    <xf numFmtId="0" fontId="14" fillId="0" borderId="3" xfId="0" applyFont="1" applyBorder="1" applyAlignment="1">
      <alignment wrapText="1"/>
    </xf>
    <xf numFmtId="0" fontId="14" fillId="0" borderId="3" xfId="50" applyFont="1" applyBorder="1" applyAlignment="1" applyProtection="1">
      <alignment horizontal="center" vertical="center" wrapText="1"/>
    </xf>
    <xf numFmtId="0" fontId="16" fillId="0" borderId="3" xfId="50" applyFont="1" applyBorder="1" applyAlignment="1" applyProtection="1">
      <alignment horizontal="left" vertical="center" wrapText="1"/>
    </xf>
    <xf numFmtId="0" fontId="14" fillId="0" borderId="3" xfId="0" applyFont="1" applyBorder="1" applyAlignment="1">
      <alignment horizontal="center" vertical="top" wrapText="1"/>
    </xf>
    <xf numFmtId="0" fontId="16" fillId="0" borderId="3" xfId="50" applyFont="1" applyBorder="1" applyAlignment="1" applyProtection="1">
      <alignment horizontal="left" vertical="center"/>
    </xf>
    <xf numFmtId="0" fontId="14" fillId="0" borderId="3" xfId="50" applyFont="1" applyBorder="1" applyAlignment="1" applyProtection="1">
      <alignment horizontal="center" vertical="top" wrapText="1"/>
    </xf>
    <xf numFmtId="0" fontId="16" fillId="0" borderId="3" xfId="50" applyFont="1" applyBorder="1" applyAlignment="1" applyProtection="1">
      <alignment horizontal="center" vertical="center" wrapText="1"/>
    </xf>
    <xf numFmtId="0" fontId="16" fillId="0" borderId="3" xfId="50" applyFont="1" applyBorder="1" applyAlignment="1" applyProtection="1">
      <alignment horizontal="center" vertical="top" wrapText="1"/>
    </xf>
    <xf numFmtId="0" fontId="14" fillId="9" borderId="3" xfId="0" applyFont="1" applyFill="1" applyBorder="1" applyAlignment="1">
      <alignment wrapText="1"/>
    </xf>
    <xf numFmtId="0" fontId="16" fillId="0" borderId="3" xfId="49" applyFont="1" applyBorder="1" applyAlignment="1" applyProtection="1">
      <alignment horizontal="left" vertical="center" wrapText="1"/>
    </xf>
    <xf numFmtId="0" fontId="16" fillId="9" borderId="3" xfId="50" applyFont="1" applyFill="1" applyBorder="1" applyAlignment="1" applyProtection="1">
      <alignment horizontal="center" vertical="top" wrapText="1"/>
    </xf>
    <xf numFmtId="0" fontId="14" fillId="0" borderId="0" xfId="0" applyFont="1" applyBorder="1" applyAlignment="1">
      <alignment horizontal="left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/>
    <xf numFmtId="0" fontId="14" fillId="0" borderId="0" xfId="0" applyFont="1" applyAlignment="1">
      <alignment vertical="top"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5" fillId="0" borderId="0" xfId="0" applyFont="1"/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horizontal="left" vertical="center"/>
    </xf>
    <xf numFmtId="0" fontId="14" fillId="0" borderId="0" xfId="0" applyFont="1" applyBorder="1" applyAlignment="1">
      <alignment horizontal="left" wrapText="1"/>
    </xf>
    <xf numFmtId="0" fontId="16" fillId="9" borderId="3" xfId="50" applyFont="1" applyFill="1" applyBorder="1" applyAlignment="1" applyProtection="1">
      <alignment horizontal="center" vertical="center" wrapText="1"/>
    </xf>
    <xf numFmtId="0" fontId="14" fillId="9" borderId="3" xfId="50" applyFont="1" applyFill="1" applyBorder="1" applyAlignment="1" applyProtection="1">
      <alignment horizontal="left" vertical="center" wrapText="1"/>
    </xf>
    <xf numFmtId="0" fontId="14" fillId="9" borderId="3" xfId="50" applyFont="1" applyFill="1" applyBorder="1" applyAlignment="1" applyProtection="1">
      <alignment horizontal="center" vertical="center" wrapText="1"/>
    </xf>
    <xf numFmtId="0" fontId="16" fillId="9" borderId="3" xfId="50" applyFont="1" applyFill="1" applyBorder="1" applyAlignment="1" applyProtection="1">
      <alignment horizontal="right" vertical="center" wrapText="1"/>
    </xf>
    <xf numFmtId="0" fontId="16" fillId="0" borderId="3" xfId="50" applyFont="1" applyBorder="1" applyAlignment="1" applyProtection="1">
      <alignment horizontal="center" vertical="center" wrapText="1"/>
    </xf>
    <xf numFmtId="0" fontId="14" fillId="0" borderId="3" xfId="50" applyFont="1" applyBorder="1" applyAlignment="1" applyProtection="1">
      <alignment horizontal="center" vertical="top" wrapText="1"/>
    </xf>
    <xf numFmtId="1" fontId="14" fillId="0" borderId="3" xfId="50" applyNumberFormat="1" applyFont="1" applyBorder="1" applyAlignment="1" applyProtection="1">
      <alignment horizontal="center" vertical="center" wrapText="1"/>
    </xf>
    <xf numFmtId="1" fontId="14" fillId="0" borderId="3" xfId="50" applyNumberFormat="1" applyFont="1" applyBorder="1" applyAlignment="1" applyProtection="1">
      <alignment horizontal="center" vertical="center"/>
    </xf>
    <xf numFmtId="0" fontId="14" fillId="0" borderId="3" xfId="50" applyFont="1" applyBorder="1" applyAlignment="1" applyProtection="1">
      <alignment horizontal="left" vertical="center" wrapText="1"/>
    </xf>
    <xf numFmtId="2" fontId="14" fillId="0" borderId="3" xfId="50" applyNumberFormat="1" applyFont="1" applyBorder="1" applyAlignment="1" applyProtection="1">
      <alignment horizontal="center" vertical="center"/>
    </xf>
    <xf numFmtId="164" fontId="14" fillId="0" borderId="3" xfId="50" applyNumberFormat="1" applyFont="1" applyBorder="1" applyAlignment="1" applyProtection="1">
      <alignment horizontal="center" vertical="center"/>
    </xf>
    <xf numFmtId="0" fontId="14" fillId="0" borderId="0" xfId="0" applyFont="1" applyAlignment="1">
      <alignment vertical="center"/>
    </xf>
    <xf numFmtId="2" fontId="14" fillId="0" borderId="3" xfId="50" applyNumberFormat="1" applyFont="1" applyBorder="1" applyAlignment="1" applyProtection="1">
      <alignment horizontal="center" vertical="center" wrapText="1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3" xfId="0" applyFont="1" applyBorder="1" applyAlignment="1">
      <alignment horizontal="center" wrapText="1"/>
    </xf>
    <xf numFmtId="0" fontId="14" fillId="0" borderId="3" xfId="50" applyFont="1" applyBorder="1" applyAlignment="1" applyProtection="1">
      <alignment horizontal="center" vertical="center" wrapText="1"/>
    </xf>
    <xf numFmtId="164" fontId="14" fillId="0" borderId="3" xfId="50" applyNumberFormat="1" applyFont="1" applyBorder="1" applyAlignment="1" applyProtection="1">
      <alignment horizontal="center" vertical="center" wrapText="1"/>
    </xf>
    <xf numFmtId="1" fontId="16" fillId="0" borderId="3" xfId="50" applyNumberFormat="1" applyFont="1" applyBorder="1" applyAlignment="1" applyProtection="1">
      <alignment horizontal="center" vertical="center"/>
    </xf>
    <xf numFmtId="164" fontId="16" fillId="0" borderId="3" xfId="50" applyNumberFormat="1" applyFont="1" applyBorder="1" applyAlignment="1" applyProtection="1">
      <alignment horizontal="center" vertical="center"/>
    </xf>
    <xf numFmtId="2" fontId="16" fillId="0" borderId="3" xfId="50" applyNumberFormat="1" applyFont="1" applyBorder="1" applyAlignment="1" applyProtection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3" xfId="50" applyFont="1" applyBorder="1" applyAlignment="1" applyProtection="1">
      <alignment horizontal="center" vertical="center"/>
    </xf>
    <xf numFmtId="0" fontId="14" fillId="0" borderId="3" xfId="0" applyFont="1" applyBorder="1" applyAlignment="1">
      <alignment vertical="top" wrapText="1"/>
    </xf>
    <xf numFmtId="1" fontId="16" fillId="0" borderId="3" xfId="50" applyNumberFormat="1" applyFont="1" applyBorder="1" applyAlignment="1" applyProtection="1">
      <alignment horizontal="center" vertical="center" wrapText="1"/>
    </xf>
    <xf numFmtId="164" fontId="16" fillId="0" borderId="3" xfId="0" applyNumberFormat="1" applyFont="1" applyBorder="1" applyAlignment="1">
      <alignment horizontal="center" wrapText="1"/>
    </xf>
    <xf numFmtId="2" fontId="16" fillId="0" borderId="3" xfId="50" applyNumberFormat="1" applyFont="1" applyBorder="1" applyAlignment="1" applyProtection="1">
      <alignment horizontal="center" vertical="center" wrapText="1"/>
    </xf>
    <xf numFmtId="0" fontId="17" fillId="0" borderId="0" xfId="0" applyFont="1"/>
    <xf numFmtId="2" fontId="15" fillId="0" borderId="0" xfId="50" applyNumberFormat="1" applyFont="1" applyBorder="1" applyAlignment="1" applyProtection="1">
      <alignment horizontal="center" vertical="center"/>
    </xf>
    <xf numFmtId="0" fontId="15" fillId="0" borderId="0" xfId="50" applyFont="1" applyBorder="1" applyAlignment="1" applyProtection="1">
      <alignment horizontal="left" vertical="center" wrapText="1"/>
    </xf>
    <xf numFmtId="1" fontId="15" fillId="0" borderId="0" xfId="50" applyNumberFormat="1" applyFont="1" applyBorder="1" applyAlignment="1" applyProtection="1">
      <alignment horizontal="center" vertical="center"/>
    </xf>
    <xf numFmtId="0" fontId="14" fillId="9" borderId="3" xfId="52" applyFont="1" applyFill="1" applyBorder="1" applyAlignment="1" applyProtection="1">
      <alignment vertical="center" wrapText="1"/>
    </xf>
    <xf numFmtId="0" fontId="14" fillId="0" borderId="3" xfId="0" applyFont="1" applyBorder="1" applyAlignment="1">
      <alignment horizontal="center" vertical="center"/>
    </xf>
    <xf numFmtId="1" fontId="14" fillId="0" borderId="3" xfId="50" applyNumberFormat="1" applyFont="1" applyBorder="1" applyAlignment="1" applyProtection="1">
      <alignment horizontal="center" vertical="top"/>
    </xf>
    <xf numFmtId="0" fontId="14" fillId="0" borderId="3" xfId="50" applyFont="1" applyBorder="1" applyAlignment="1" applyProtection="1">
      <alignment horizontal="left" vertical="top" wrapText="1"/>
    </xf>
    <xf numFmtId="2" fontId="14" fillId="0" borderId="3" xfId="50" applyNumberFormat="1" applyFont="1" applyBorder="1" applyAlignment="1" applyProtection="1">
      <alignment horizontal="center" vertical="top"/>
    </xf>
    <xf numFmtId="0" fontId="14" fillId="0" borderId="0" xfId="0" applyFont="1" applyAlignment="1">
      <alignment horizontal="center" vertical="center"/>
    </xf>
    <xf numFmtId="0" fontId="14" fillId="0" borderId="3" xfId="0" applyFont="1" applyBorder="1"/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18" fillId="0" borderId="4" xfId="50" applyNumberFormat="1" applyFont="1" applyBorder="1" applyAlignment="1" applyProtection="1">
      <alignment horizontal="center" vertical="top" wrapText="1"/>
    </xf>
    <xf numFmtId="0" fontId="18" fillId="0" borderId="4" xfId="50" applyFont="1" applyBorder="1" applyAlignment="1" applyProtection="1">
      <alignment vertical="top" wrapText="1"/>
    </xf>
    <xf numFmtId="2" fontId="18" fillId="0" borderId="4" xfId="50" applyNumberFormat="1" applyFont="1" applyBorder="1" applyAlignment="1" applyProtection="1">
      <alignment horizontal="center" vertical="top" wrapText="1"/>
    </xf>
    <xf numFmtId="164" fontId="18" fillId="0" borderId="4" xfId="50" applyNumberFormat="1" applyFont="1" applyBorder="1" applyAlignment="1" applyProtection="1">
      <alignment horizontal="center" vertical="top" wrapText="1"/>
    </xf>
    <xf numFmtId="0" fontId="14" fillId="9" borderId="3" xfId="50" applyFont="1" applyFill="1" applyBorder="1" applyAlignment="1" applyProtection="1">
      <alignment horizontal="left" vertical="top" wrapText="1"/>
    </xf>
    <xf numFmtId="1" fontId="14" fillId="0" borderId="3" xfId="50" applyNumberFormat="1" applyFont="1" applyBorder="1" applyAlignment="1" applyProtection="1">
      <alignment horizontal="center" vertical="top" wrapText="1"/>
    </xf>
    <xf numFmtId="164" fontId="14" fillId="0" borderId="3" xfId="49" applyNumberFormat="1" applyFont="1" applyBorder="1" applyAlignment="1" applyProtection="1">
      <alignment horizontal="center" vertical="center"/>
    </xf>
    <xf numFmtId="2" fontId="14" fillId="0" borderId="3" xfId="49" applyNumberFormat="1" applyFont="1" applyBorder="1" applyAlignment="1" applyProtection="1">
      <alignment horizontal="center" vertical="center"/>
    </xf>
    <xf numFmtId="1" fontId="14" fillId="0" borderId="3" xfId="51" applyNumberFormat="1" applyFont="1" applyBorder="1" applyAlignment="1" applyProtection="1">
      <alignment horizontal="center" vertical="center"/>
    </xf>
    <xf numFmtId="0" fontId="14" fillId="0" borderId="3" xfId="51" applyFont="1" applyBorder="1" applyAlignment="1" applyProtection="1">
      <alignment vertical="center" wrapText="1"/>
    </xf>
    <xf numFmtId="2" fontId="14" fillId="0" borderId="3" xfId="51" applyNumberFormat="1" applyFont="1" applyBorder="1" applyAlignment="1" applyProtection="1">
      <alignment horizontal="center" vertical="center"/>
    </xf>
    <xf numFmtId="0" fontId="19" fillId="0" borderId="0" xfId="0" applyFont="1"/>
    <xf numFmtId="1" fontId="16" fillId="0" borderId="3" xfId="51" applyNumberFormat="1" applyFont="1" applyBorder="1" applyAlignment="1" applyProtection="1">
      <alignment horizontal="center" vertical="center" wrapText="1"/>
    </xf>
    <xf numFmtId="2" fontId="16" fillId="0" borderId="3" xfId="51" applyNumberFormat="1" applyFont="1" applyBorder="1" applyAlignment="1" applyProtection="1">
      <alignment horizontal="center" vertical="center" wrapText="1"/>
    </xf>
    <xf numFmtId="164" fontId="16" fillId="0" borderId="3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1" fontId="14" fillId="0" borderId="3" xfId="51" applyNumberFormat="1" applyFont="1" applyBorder="1" applyAlignment="1" applyProtection="1">
      <alignment horizontal="center" vertical="center" wrapText="1"/>
    </xf>
    <xf numFmtId="2" fontId="14" fillId="0" borderId="3" xfId="51" applyNumberFormat="1" applyFont="1" applyBorder="1" applyAlignment="1" applyProtection="1">
      <alignment horizontal="center" vertical="center" wrapText="1"/>
    </xf>
    <xf numFmtId="1" fontId="14" fillId="0" borderId="3" xfId="49" applyNumberFormat="1" applyFont="1" applyBorder="1" applyAlignment="1" applyProtection="1">
      <alignment horizontal="center" vertical="center" wrapText="1"/>
    </xf>
    <xf numFmtId="1" fontId="14" fillId="0" borderId="3" xfId="49" applyNumberFormat="1" applyFont="1" applyBorder="1" applyAlignment="1" applyProtection="1">
      <alignment horizontal="center" vertical="center"/>
    </xf>
    <xf numFmtId="0" fontId="14" fillId="9" borderId="3" xfId="49" applyFont="1" applyFill="1" applyBorder="1" applyAlignment="1" applyProtection="1">
      <alignment horizontal="left" vertical="center" wrapText="1"/>
    </xf>
    <xf numFmtId="0" fontId="16" fillId="0" borderId="3" xfId="0" applyFont="1" applyBorder="1" applyAlignment="1">
      <alignment horizontal="center" wrapText="1"/>
    </xf>
    <xf numFmtId="1" fontId="14" fillId="0" borderId="3" xfId="52" applyNumberFormat="1" applyFont="1" applyBorder="1" applyAlignment="1" applyProtection="1">
      <alignment horizontal="center" vertical="top" wrapText="1"/>
    </xf>
    <xf numFmtId="0" fontId="14" fillId="0" borderId="3" xfId="52" applyFont="1" applyBorder="1" applyAlignment="1" applyProtection="1">
      <alignment vertical="top" wrapText="1"/>
    </xf>
    <xf numFmtId="2" fontId="14" fillId="0" borderId="3" xfId="52" applyNumberFormat="1" applyFont="1" applyBorder="1" applyAlignment="1" applyProtection="1">
      <alignment horizontal="center" vertical="top" wrapText="1"/>
    </xf>
    <xf numFmtId="1" fontId="14" fillId="0" borderId="3" xfId="51" applyNumberFormat="1" applyFont="1" applyBorder="1" applyAlignment="1" applyProtection="1">
      <alignment horizontal="center" vertical="top" wrapText="1"/>
    </xf>
    <xf numFmtId="2" fontId="14" fillId="0" borderId="3" xfId="51" applyNumberFormat="1" applyFont="1" applyBorder="1" applyAlignment="1" applyProtection="1">
      <alignment horizontal="center" vertical="top" wrapText="1"/>
    </xf>
    <xf numFmtId="1" fontId="14" fillId="0" borderId="3" xfId="52" applyNumberFormat="1" applyFont="1" applyBorder="1" applyAlignment="1" applyProtection="1">
      <alignment horizontal="center" vertical="center" wrapText="1"/>
    </xf>
    <xf numFmtId="1" fontId="14" fillId="0" borderId="3" xfId="0" applyNumberFormat="1" applyFont="1" applyBorder="1" applyAlignment="1">
      <alignment horizontal="center" vertical="top" wrapText="1"/>
    </xf>
    <xf numFmtId="2" fontId="20" fillId="0" borderId="4" xfId="0" applyNumberFormat="1" applyFont="1" applyBorder="1" applyAlignment="1">
      <alignment horizontal="center" vertical="center" wrapText="1"/>
    </xf>
    <xf numFmtId="1" fontId="16" fillId="0" borderId="3" xfId="51" applyNumberFormat="1" applyFont="1" applyBorder="1" applyAlignment="1" applyProtection="1">
      <alignment horizontal="center" wrapText="1"/>
    </xf>
    <xf numFmtId="2" fontId="16" fillId="0" borderId="3" xfId="51" applyNumberFormat="1" applyFont="1" applyBorder="1" applyAlignment="1" applyProtection="1">
      <alignment horizontal="center" vertical="top" wrapText="1"/>
    </xf>
    <xf numFmtId="0" fontId="14" fillId="0" borderId="3" xfId="49" applyFont="1" applyBorder="1" applyAlignment="1" applyProtection="1">
      <alignment horizontal="left" vertical="center" wrapText="1"/>
    </xf>
    <xf numFmtId="1" fontId="14" fillId="0" borderId="3" xfId="52" applyNumberFormat="1" applyFont="1" applyBorder="1" applyAlignment="1" applyProtection="1">
      <alignment horizontal="center" vertical="center"/>
    </xf>
    <xf numFmtId="2" fontId="14" fillId="0" borderId="3" xfId="52" applyNumberFormat="1" applyFont="1" applyBorder="1" applyAlignment="1" applyProtection="1">
      <alignment horizontal="center" vertical="center"/>
    </xf>
    <xf numFmtId="0" fontId="14" fillId="0" borderId="0" xfId="50" applyFont="1" applyBorder="1" applyAlignment="1" applyProtection="1">
      <alignment horizontal="left" vertical="top" wrapText="1"/>
    </xf>
    <xf numFmtId="0" fontId="16" fillId="0" borderId="0" xfId="50" applyFont="1" applyBorder="1" applyAlignment="1" applyProtection="1">
      <alignment horizontal="left" vertical="center" wrapText="1"/>
    </xf>
    <xf numFmtId="0" fontId="16" fillId="0" borderId="5" xfId="50" applyFont="1" applyBorder="1" applyAlignment="1" applyProtection="1">
      <alignment horizontal="right" vertical="center" wrapText="1"/>
    </xf>
    <xf numFmtId="0" fontId="16" fillId="0" borderId="0" xfId="0" applyFont="1" applyAlignment="1">
      <alignment horizontal="center" wrapText="1"/>
    </xf>
    <xf numFmtId="165" fontId="14" fillId="0" borderId="3" xfId="51" applyNumberFormat="1" applyFont="1" applyBorder="1" applyAlignment="1" applyProtection="1">
      <alignment horizontal="center" vertical="center" wrapText="1"/>
    </xf>
    <xf numFmtId="0" fontId="21" fillId="0" borderId="0" xfId="0" applyFont="1"/>
    <xf numFmtId="0" fontId="22" fillId="0" borderId="0" xfId="0" applyFont="1"/>
    <xf numFmtId="0" fontId="14" fillId="0" borderId="3" xfId="51" applyFont="1" applyBorder="1" applyAlignment="1" applyProtection="1">
      <alignment horizontal="center" vertical="top" wrapText="1"/>
    </xf>
    <xf numFmtId="166" fontId="14" fillId="0" borderId="3" xfId="51" applyNumberFormat="1" applyFont="1" applyBorder="1" applyAlignment="1" applyProtection="1">
      <alignment horizontal="center" wrapText="1"/>
    </xf>
    <xf numFmtId="165" fontId="14" fillId="0" borderId="3" xfId="50" applyNumberFormat="1" applyFont="1" applyBorder="1" applyAlignment="1" applyProtection="1">
      <alignment horizontal="center" vertical="center" wrapText="1"/>
    </xf>
    <xf numFmtId="0" fontId="23" fillId="0" borderId="0" xfId="0" applyFont="1"/>
    <xf numFmtId="0" fontId="22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0" fontId="14" fillId="0" borderId="0" xfId="49" applyFont="1" applyBorder="1" applyAlignment="1" applyProtection="1">
      <alignment horizontal="left" vertical="center" wrapText="1"/>
    </xf>
    <xf numFmtId="0" fontId="16" fillId="0" borderId="3" xfId="49" applyFont="1" applyBorder="1" applyAlignment="1" applyProtection="1">
      <alignment horizontal="center" vertical="center" wrapText="1"/>
    </xf>
    <xf numFmtId="0" fontId="14" fillId="0" borderId="3" xfId="49" applyFont="1" applyBorder="1" applyAlignment="1" applyProtection="1">
      <alignment horizontal="center" vertical="center"/>
    </xf>
    <xf numFmtId="0" fontId="14" fillId="0" borderId="3" xfId="49" applyFont="1" applyBorder="1" applyAlignment="1" applyProtection="1">
      <alignment horizontal="center" vertical="top"/>
    </xf>
    <xf numFmtId="0" fontId="14" fillId="0" borderId="3" xfId="49" applyFont="1" applyBorder="1" applyAlignment="1" applyProtection="1">
      <alignment horizontal="left" vertical="top" wrapText="1"/>
    </xf>
    <xf numFmtId="2" fontId="22" fillId="0" borderId="0" xfId="49" applyNumberFormat="1" applyFont="1" applyBorder="1" applyAlignment="1" applyProtection="1">
      <alignment horizontal="center" vertical="center"/>
    </xf>
    <xf numFmtId="0" fontId="16" fillId="0" borderId="3" xfId="49" applyFont="1" applyBorder="1" applyAlignment="1" applyProtection="1">
      <alignment horizontal="left" vertical="center"/>
    </xf>
    <xf numFmtId="1" fontId="16" fillId="0" borderId="3" xfId="49" applyNumberFormat="1" applyFont="1" applyBorder="1" applyAlignment="1" applyProtection="1">
      <alignment horizontal="center" vertical="center"/>
    </xf>
    <xf numFmtId="2" fontId="16" fillId="0" borderId="3" xfId="49" applyNumberFormat="1" applyFont="1" applyBorder="1" applyAlignment="1" applyProtection="1">
      <alignment horizontal="center" vertical="center"/>
    </xf>
    <xf numFmtId="0" fontId="24" fillId="0" borderId="0" xfId="0" applyFont="1" applyAlignment="1">
      <alignment vertical="center"/>
    </xf>
    <xf numFmtId="0" fontId="14" fillId="9" borderId="3" xfId="0" applyFont="1" applyFill="1" applyBorder="1" applyAlignment="1">
      <alignment vertical="center" wrapText="1"/>
    </xf>
    <xf numFmtId="2" fontId="14" fillId="0" borderId="3" xfId="0" applyNumberFormat="1" applyFont="1" applyBorder="1" applyAlignment="1">
      <alignment horizontal="center" vertical="center"/>
    </xf>
    <xf numFmtId="2" fontId="14" fillId="0" borderId="3" xfId="52" applyNumberFormat="1" applyFont="1" applyBorder="1" applyAlignment="1" applyProtection="1">
      <alignment horizontal="center" vertical="center" wrapText="1"/>
    </xf>
    <xf numFmtId="1" fontId="16" fillId="0" borderId="3" xfId="52" applyNumberFormat="1" applyFont="1" applyBorder="1" applyAlignment="1" applyProtection="1">
      <alignment horizontal="center" vertical="center"/>
    </xf>
    <xf numFmtId="2" fontId="16" fillId="0" borderId="3" xfId="52" applyNumberFormat="1" applyFont="1" applyBorder="1" applyAlignment="1" applyProtection="1">
      <alignment horizontal="center" vertical="center"/>
    </xf>
    <xf numFmtId="0" fontId="14" fillId="0" borderId="3" xfId="0" applyFont="1" applyBorder="1" applyAlignment="1">
      <alignment horizontal="center" vertical="top"/>
    </xf>
    <xf numFmtId="1" fontId="14" fillId="9" borderId="3" xfId="49" applyNumberFormat="1" applyFont="1" applyFill="1" applyBorder="1" applyAlignment="1" applyProtection="1">
      <alignment horizontal="center" vertical="center"/>
    </xf>
    <xf numFmtId="0" fontId="14" fillId="0" borderId="3" xfId="0" applyFont="1" applyBorder="1" applyAlignment="1">
      <alignment vertical="center" wrapText="1"/>
    </xf>
    <xf numFmtId="1" fontId="14" fillId="0" borderId="3" xfId="0" applyNumberFormat="1" applyFont="1" applyBorder="1" applyAlignment="1">
      <alignment horizontal="center" vertical="center" wrapText="1"/>
    </xf>
    <xf numFmtId="164" fontId="14" fillId="0" borderId="3" xfId="0" applyNumberFormat="1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center" wrapText="1"/>
    </xf>
    <xf numFmtId="1" fontId="18" fillId="0" borderId="4" xfId="49" applyNumberFormat="1" applyFont="1" applyBorder="1" applyAlignment="1" applyProtection="1">
      <alignment horizontal="center" vertical="center"/>
    </xf>
    <xf numFmtId="0" fontId="18" fillId="0" borderId="4" xfId="49" applyFont="1" applyBorder="1" applyAlignment="1" applyProtection="1">
      <alignment vertical="top" wrapText="1"/>
    </xf>
    <xf numFmtId="164" fontId="18" fillId="0" borderId="4" xfId="49" applyNumberFormat="1" applyFont="1" applyBorder="1" applyAlignment="1" applyProtection="1">
      <alignment horizontal="center" vertical="center"/>
    </xf>
    <xf numFmtId="2" fontId="18" fillId="0" borderId="4" xfId="49" applyNumberFormat="1" applyFont="1" applyBorder="1" applyAlignment="1" applyProtection="1">
      <alignment horizontal="center" vertical="center"/>
    </xf>
    <xf numFmtId="0" fontId="14" fillId="0" borderId="0" xfId="0" applyFont="1" applyAlignment="1">
      <alignment vertical="top"/>
    </xf>
    <xf numFmtId="0" fontId="22" fillId="0" borderId="0" xfId="0" applyFont="1" applyAlignment="1">
      <alignment vertical="top"/>
    </xf>
    <xf numFmtId="164" fontId="14" fillId="0" borderId="3" xfId="52" applyNumberFormat="1" applyFont="1" applyBorder="1" applyAlignment="1" applyProtection="1">
      <alignment horizontal="center" vertical="center"/>
    </xf>
    <xf numFmtId="1" fontId="22" fillId="0" borderId="0" xfId="49" applyNumberFormat="1" applyFont="1" applyBorder="1" applyAlignment="1" applyProtection="1">
      <alignment horizontal="center" vertical="center"/>
    </xf>
    <xf numFmtId="164" fontId="22" fillId="0" borderId="0" xfId="49" applyNumberFormat="1" applyFont="1" applyBorder="1" applyAlignment="1" applyProtection="1">
      <alignment horizontal="center" vertical="center"/>
    </xf>
    <xf numFmtId="1" fontId="24" fillId="0" borderId="0" xfId="49" applyNumberFormat="1" applyFont="1" applyBorder="1" applyAlignment="1" applyProtection="1">
      <alignment horizontal="center" vertical="center"/>
    </xf>
    <xf numFmtId="2" fontId="24" fillId="0" borderId="0" xfId="49" applyNumberFormat="1" applyFont="1" applyBorder="1" applyAlignment="1" applyProtection="1">
      <alignment horizontal="center" vertical="center"/>
    </xf>
    <xf numFmtId="0" fontId="14" fillId="0" borderId="0" xfId="49" applyFont="1" applyBorder="1" applyAlignment="1" applyProtection="1">
      <alignment horizontal="center" vertical="center"/>
    </xf>
    <xf numFmtId="0" fontId="16" fillId="0" borderId="0" xfId="49" applyFont="1" applyBorder="1" applyAlignment="1" applyProtection="1">
      <alignment horizontal="left" vertical="center"/>
    </xf>
    <xf numFmtId="1" fontId="14" fillId="0" borderId="0" xfId="49" applyNumberFormat="1" applyFont="1" applyBorder="1" applyAlignment="1" applyProtection="1">
      <alignment horizontal="center" vertical="center"/>
    </xf>
    <xf numFmtId="2" fontId="14" fillId="0" borderId="0" xfId="49" applyNumberFormat="1" applyFont="1" applyBorder="1" applyAlignment="1" applyProtection="1">
      <alignment horizontal="center" vertical="center"/>
    </xf>
    <xf numFmtId="0" fontId="14" fillId="0" borderId="3" xfId="49" applyFont="1" applyBorder="1" applyAlignment="1" applyProtection="1">
      <alignment horizontal="center" vertical="center" wrapText="1"/>
    </xf>
    <xf numFmtId="0" fontId="14" fillId="0" borderId="3" xfId="51" applyFont="1" applyBorder="1" applyAlignment="1" applyProtection="1">
      <alignment horizontal="center" vertical="center"/>
    </xf>
    <xf numFmtId="166" fontId="14" fillId="0" borderId="3" xfId="51" applyNumberFormat="1" applyFont="1" applyBorder="1" applyAlignment="1" applyProtection="1">
      <alignment horizontal="center" vertical="center"/>
    </xf>
    <xf numFmtId="165" fontId="14" fillId="0" borderId="3" xfId="49" applyNumberFormat="1" applyFont="1" applyBorder="1" applyAlignment="1" applyProtection="1">
      <alignment horizontal="center" vertical="center" wrapText="1"/>
    </xf>
    <xf numFmtId="0" fontId="14" fillId="9" borderId="3" xfId="0" applyFont="1" applyFill="1" applyBorder="1" applyAlignment="1">
      <alignment horizontal="center" vertical="center"/>
    </xf>
    <xf numFmtId="2" fontId="14" fillId="9" borderId="3" xfId="49" applyNumberFormat="1" applyFont="1" applyFill="1" applyBorder="1" applyAlignment="1" applyProtection="1">
      <alignment horizontal="center" vertical="center"/>
    </xf>
    <xf numFmtId="2" fontId="14" fillId="9" borderId="3" xfId="50" applyNumberFormat="1" applyFont="1" applyFill="1" applyBorder="1" applyAlignment="1" applyProtection="1">
      <alignment horizontal="center" vertical="center"/>
    </xf>
    <xf numFmtId="1" fontId="14" fillId="0" borderId="3" xfId="51" applyNumberFormat="1" applyFont="1" applyBorder="1" applyAlignment="1" applyProtection="1">
      <alignment horizontal="center" vertical="top"/>
    </xf>
    <xf numFmtId="0" fontId="14" fillId="0" borderId="3" xfId="51" applyFont="1" applyBorder="1" applyAlignment="1" applyProtection="1">
      <alignment vertical="top" wrapText="1"/>
    </xf>
    <xf numFmtId="2" fontId="14" fillId="0" borderId="3" xfId="51" applyNumberFormat="1" applyFont="1" applyBorder="1" applyAlignment="1" applyProtection="1">
      <alignment horizontal="center" vertical="top"/>
    </xf>
    <xf numFmtId="1" fontId="18" fillId="0" borderId="4" xfId="50" applyNumberFormat="1" applyFont="1" applyBorder="1" applyAlignment="1" applyProtection="1">
      <alignment horizontal="center" vertical="center"/>
    </xf>
    <xf numFmtId="164" fontId="18" fillId="0" borderId="4" xfId="50" applyNumberFormat="1" applyFont="1" applyBorder="1" applyAlignment="1" applyProtection="1">
      <alignment horizontal="center" vertical="center"/>
    </xf>
    <xf numFmtId="2" fontId="18" fillId="0" borderId="4" xfId="50" applyNumberFormat="1" applyFont="1" applyBorder="1" applyAlignment="1" applyProtection="1">
      <alignment horizontal="center" vertical="center"/>
    </xf>
    <xf numFmtId="1" fontId="14" fillId="9" borderId="3" xfId="50" applyNumberFormat="1" applyFont="1" applyFill="1" applyBorder="1" applyAlignment="1" applyProtection="1">
      <alignment horizontal="center" vertical="top"/>
    </xf>
    <xf numFmtId="1" fontId="14" fillId="9" borderId="3" xfId="50" applyNumberFormat="1" applyFont="1" applyFill="1" applyBorder="1" applyAlignment="1" applyProtection="1">
      <alignment horizontal="center" vertical="center"/>
    </xf>
    <xf numFmtId="0" fontId="14" fillId="9" borderId="3" xfId="49" applyFont="1" applyFill="1" applyBorder="1" applyAlignment="1" applyProtection="1">
      <alignment horizontal="left" vertical="top" wrapText="1"/>
    </xf>
    <xf numFmtId="1" fontId="14" fillId="9" borderId="3" xfId="52" applyNumberFormat="1" applyFont="1" applyFill="1" applyBorder="1" applyAlignment="1" applyProtection="1">
      <alignment horizontal="center" vertical="center"/>
    </xf>
    <xf numFmtId="0" fontId="14" fillId="0" borderId="3" xfId="50" applyFont="1" applyBorder="1" applyAlignment="1" applyProtection="1">
      <alignment horizontal="right" vertical="top" wrapText="1"/>
    </xf>
    <xf numFmtId="0" fontId="14" fillId="0" borderId="0" xfId="0" applyFont="1" applyBorder="1" applyAlignment="1">
      <alignment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16" fillId="0" borderId="0" xfId="49" applyFont="1" applyBorder="1" applyAlignment="1" applyProtection="1">
      <alignment horizontal="center" vertical="center" wrapText="1"/>
    </xf>
    <xf numFmtId="0" fontId="14" fillId="0" borderId="0" xfId="0" applyFont="1" applyBorder="1" applyAlignment="1">
      <alignment vertical="center"/>
    </xf>
    <xf numFmtId="0" fontId="16" fillId="0" borderId="6" xfId="49" applyFont="1" applyBorder="1" applyAlignment="1" applyProtection="1">
      <alignment horizontal="left" vertical="center" wrapText="1"/>
    </xf>
    <xf numFmtId="0" fontId="14" fillId="0" borderId="6" xfId="0" applyFont="1" applyBorder="1" applyAlignment="1">
      <alignment vertical="center"/>
    </xf>
    <xf numFmtId="0" fontId="16" fillId="0" borderId="3" xfId="49" applyFont="1" applyBorder="1" applyAlignment="1" applyProtection="1">
      <alignment horizontal="center" vertical="center"/>
    </xf>
    <xf numFmtId="0" fontId="16" fillId="0" borderId="3" xfId="49" applyFont="1" applyBorder="1" applyAlignment="1" applyProtection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0" borderId="3" xfId="49" applyFont="1" applyBorder="1" applyAlignment="1" applyProtection="1">
      <alignment horizontal="center" vertical="top"/>
    </xf>
    <xf numFmtId="0" fontId="16" fillId="0" borderId="3" xfId="49" applyFont="1" applyBorder="1" applyAlignment="1" applyProtection="1">
      <alignment horizontal="left" vertical="center"/>
    </xf>
    <xf numFmtId="0" fontId="14" fillId="0" borderId="3" xfId="0" applyFont="1" applyBorder="1" applyAlignment="1">
      <alignment horizontal="center" vertical="top"/>
    </xf>
    <xf numFmtId="0" fontId="14" fillId="0" borderId="3" xfId="0" applyFont="1" applyBorder="1"/>
    <xf numFmtId="0" fontId="14" fillId="0" borderId="3" xfId="49" applyFont="1" applyBorder="1" applyAlignment="1" applyProtection="1">
      <alignment horizontal="center" vertical="center" wrapText="1"/>
    </xf>
    <xf numFmtId="0" fontId="14" fillId="0" borderId="3" xfId="49" applyFont="1" applyBorder="1" applyAlignment="1" applyProtection="1">
      <alignment horizontal="right" vertical="top"/>
    </xf>
    <xf numFmtId="0" fontId="25" fillId="0" borderId="6" xfId="49" applyFont="1" applyBorder="1" applyAlignment="1" applyProtection="1">
      <alignment horizontal="left" vertical="center" wrapText="1"/>
    </xf>
  </cellXfs>
  <cellStyles count="53">
    <cellStyle name="Accent 1 14" xfId="1"/>
    <cellStyle name="Accent 1 15" xfId="2"/>
    <cellStyle name="Accent 1 16" xfId="3"/>
    <cellStyle name="Accent 13" xfId="4"/>
    <cellStyle name="Accent 14" xfId="5"/>
    <cellStyle name="Accent 15" xfId="6"/>
    <cellStyle name="Accent 2 15" xfId="7"/>
    <cellStyle name="Accent 2 16" xfId="8"/>
    <cellStyle name="Accent 2 17" xfId="9"/>
    <cellStyle name="Accent 3 16" xfId="10"/>
    <cellStyle name="Accent 3 17" xfId="11"/>
    <cellStyle name="Accent 3 18" xfId="12"/>
    <cellStyle name="Bad 10" xfId="13"/>
    <cellStyle name="Bad 11" xfId="14"/>
    <cellStyle name="Bad 12" xfId="15"/>
    <cellStyle name="Error 12" xfId="16"/>
    <cellStyle name="Error 13" xfId="17"/>
    <cellStyle name="Error 14" xfId="18"/>
    <cellStyle name="Footnote 5" xfId="19"/>
    <cellStyle name="Footnote 6" xfId="20"/>
    <cellStyle name="Footnote 7" xfId="21"/>
    <cellStyle name="Good 10" xfId="22"/>
    <cellStyle name="Good 8" xfId="23"/>
    <cellStyle name="Good 9" xfId="24"/>
    <cellStyle name="Heading 1 1" xfId="25"/>
    <cellStyle name="Heading 1 2" xfId="26"/>
    <cellStyle name="Heading 1 3" xfId="27"/>
    <cellStyle name="Heading 2 2" xfId="28"/>
    <cellStyle name="Heading 2 3" xfId="29"/>
    <cellStyle name="Heading 2 4" xfId="30"/>
    <cellStyle name="Hyperlink 6" xfId="31"/>
    <cellStyle name="Hyperlink 7" xfId="32"/>
    <cellStyle name="Hyperlink 8" xfId="33"/>
    <cellStyle name="Neutral 10" xfId="34"/>
    <cellStyle name="Neutral 11" xfId="35"/>
    <cellStyle name="Neutral 9" xfId="36"/>
    <cellStyle name="Note 4" xfId="37"/>
    <cellStyle name="Note 5" xfId="38"/>
    <cellStyle name="Note 6" xfId="39"/>
    <cellStyle name="Status 7" xfId="40"/>
    <cellStyle name="Status 8" xfId="41"/>
    <cellStyle name="Status 9" xfId="42"/>
    <cellStyle name="Text 3" xfId="43"/>
    <cellStyle name="Text 4" xfId="44"/>
    <cellStyle name="Text 5" xfId="45"/>
    <cellStyle name="Warning 11" xfId="46"/>
    <cellStyle name="Warning 12" xfId="47"/>
    <cellStyle name="Warning 13" xfId="48"/>
    <cellStyle name="Обычный" xfId="0" builtinId="0"/>
    <cellStyle name="Обычный 12" xfId="49"/>
    <cellStyle name="Обычный 2" xfId="50"/>
    <cellStyle name="Обычный_Лист1" xfId="51"/>
    <cellStyle name="Обычный_Лист2" xfId="52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145"/>
  <sheetViews>
    <sheetView tabSelected="1" view="pageBreakPreview" zoomScale="77" zoomScaleNormal="77" zoomScaleSheetLayoutView="77" zoomScalePageLayoutView="85" workbookViewId="0">
      <selection activeCell="D5" sqref="D5"/>
    </sheetView>
  </sheetViews>
  <sheetFormatPr defaultColWidth="8" defaultRowHeight="16.5"/>
  <cols>
    <col min="1" max="1" width="5" style="15" customWidth="1"/>
    <col min="2" max="2" width="8.125" style="16" customWidth="1"/>
    <col min="3" max="3" width="12.125" style="17" customWidth="1"/>
    <col min="4" max="4" width="46.625" style="17" customWidth="1"/>
    <col min="5" max="5" width="12.25" style="17" customWidth="1"/>
    <col min="6" max="6" width="13.25" style="18" customWidth="1"/>
    <col min="7" max="9" width="8" style="17"/>
    <col min="10" max="10" width="12.5" style="17" customWidth="1"/>
    <col min="11" max="258" width="8" style="19"/>
  </cols>
  <sheetData>
    <row r="1" spans="1:258" ht="12.75" customHeight="1">
      <c r="B1" s="20"/>
      <c r="G1" s="18"/>
    </row>
    <row r="2" spans="1:258" ht="21.2" customHeight="1">
      <c r="B2" s="14" t="s">
        <v>0</v>
      </c>
      <c r="C2" s="14"/>
      <c r="G2" s="13" t="s">
        <v>1</v>
      </c>
      <c r="H2" s="13"/>
      <c r="I2" s="13"/>
      <c r="J2" s="21"/>
    </row>
    <row r="3" spans="1:258" ht="36.6" customHeight="1">
      <c r="G3" s="13" t="s">
        <v>2</v>
      </c>
      <c r="H3" s="13"/>
      <c r="I3" s="13"/>
      <c r="J3" s="13"/>
    </row>
    <row r="4" spans="1:258" ht="28.35" customHeight="1">
      <c r="G4" s="13" t="s">
        <v>3</v>
      </c>
      <c r="H4" s="13"/>
      <c r="I4" s="13"/>
      <c r="J4" s="13"/>
    </row>
    <row r="5" spans="1:258" ht="29.85" customHeight="1">
      <c r="G5" s="12" t="s">
        <v>4</v>
      </c>
      <c r="H5" s="12"/>
      <c r="I5" s="12"/>
      <c r="J5" s="12"/>
    </row>
    <row r="6" spans="1:258" ht="29.85" customHeight="1">
      <c r="G6" s="22"/>
      <c r="H6" s="22"/>
      <c r="I6" s="22"/>
      <c r="J6" s="22"/>
    </row>
    <row r="7" spans="1:258" ht="29.85" customHeight="1">
      <c r="B7" s="11" t="s">
        <v>5</v>
      </c>
      <c r="C7" s="11"/>
      <c r="D7" s="11"/>
      <c r="E7" s="11"/>
      <c r="F7" s="11"/>
      <c r="G7" s="11"/>
      <c r="H7" s="11"/>
      <c r="I7" s="11"/>
      <c r="J7" s="11"/>
    </row>
    <row r="8" spans="1:258" ht="32.450000000000003" customHeight="1">
      <c r="B8" s="11" t="s">
        <v>6</v>
      </c>
      <c r="C8" s="11"/>
      <c r="D8" s="23" t="s">
        <v>7</v>
      </c>
      <c r="E8" s="24"/>
      <c r="F8" s="25"/>
      <c r="G8" s="24"/>
      <c r="H8" s="26"/>
      <c r="I8" s="26"/>
      <c r="J8" s="24"/>
    </row>
    <row r="9" spans="1:258" ht="18.95" customHeight="1">
      <c r="B9" s="10" t="s">
        <v>8</v>
      </c>
      <c r="C9" s="10"/>
      <c r="D9" s="10"/>
      <c r="E9" s="24"/>
      <c r="F9" s="25"/>
      <c r="G9" s="24"/>
      <c r="H9" s="9"/>
      <c r="I9" s="9"/>
      <c r="J9" s="24"/>
    </row>
    <row r="10" spans="1:258" ht="22.9" customHeight="1">
      <c r="B10" s="8" t="s">
        <v>9</v>
      </c>
      <c r="C10" s="7" t="s">
        <v>10</v>
      </c>
      <c r="D10" s="7" t="s">
        <v>11</v>
      </c>
      <c r="E10" s="7" t="s">
        <v>12</v>
      </c>
      <c r="F10" s="7" t="s">
        <v>13</v>
      </c>
      <c r="G10" s="7" t="s">
        <v>14</v>
      </c>
      <c r="H10" s="7"/>
      <c r="I10" s="7"/>
      <c r="J10" s="7" t="s">
        <v>15</v>
      </c>
    </row>
    <row r="11" spans="1:258" ht="30.6" customHeight="1">
      <c r="B11" s="8"/>
      <c r="C11" s="7"/>
      <c r="D11" s="7"/>
      <c r="E11" s="7"/>
      <c r="F11" s="7"/>
      <c r="G11" s="27" t="s">
        <v>16</v>
      </c>
      <c r="H11" s="27" t="s">
        <v>17</v>
      </c>
      <c r="I11" s="27" t="s">
        <v>18</v>
      </c>
      <c r="J11" s="7"/>
    </row>
    <row r="12" spans="1:258">
      <c r="B12" s="28">
        <v>1</v>
      </c>
      <c r="C12" s="29">
        <v>2</v>
      </c>
      <c r="D12" s="29">
        <v>3</v>
      </c>
      <c r="E12" s="29">
        <v>4</v>
      </c>
      <c r="F12" s="29"/>
      <c r="G12" s="29">
        <v>6</v>
      </c>
      <c r="H12" s="29">
        <v>7</v>
      </c>
      <c r="I12" s="29">
        <v>8</v>
      </c>
      <c r="J12" s="29">
        <v>9</v>
      </c>
    </row>
    <row r="13" spans="1:258" ht="15" customHeight="1">
      <c r="B13" s="6" t="s">
        <v>19</v>
      </c>
      <c r="C13" s="30" t="s">
        <v>20</v>
      </c>
      <c r="D13" s="31" t="s">
        <v>21</v>
      </c>
      <c r="E13" s="30">
        <v>15</v>
      </c>
      <c r="F13" s="32"/>
      <c r="G13" s="32">
        <v>1.94</v>
      </c>
      <c r="H13" s="32">
        <v>3.27</v>
      </c>
      <c r="I13" s="32">
        <v>0.28999999999999998</v>
      </c>
      <c r="J13" s="33">
        <v>38.4</v>
      </c>
    </row>
    <row r="14" spans="1:258" s="37" customFormat="1" ht="33.75" customHeight="1">
      <c r="A14" s="34"/>
      <c r="B14" s="6"/>
      <c r="C14" s="35" t="s">
        <v>22</v>
      </c>
      <c r="D14" s="31" t="s">
        <v>23</v>
      </c>
      <c r="E14" s="29">
        <v>160</v>
      </c>
      <c r="F14" s="35"/>
      <c r="G14" s="35">
        <v>22.68</v>
      </c>
      <c r="H14" s="35">
        <v>13.52</v>
      </c>
      <c r="I14" s="35">
        <v>35.82</v>
      </c>
      <c r="J14" s="35">
        <f>I14*4+H14*9+G14*4</f>
        <v>355.67999999999995</v>
      </c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  <c r="IX14" s="36"/>
    </row>
    <row r="15" spans="1:258">
      <c r="B15" s="6"/>
      <c r="C15" s="29" t="s">
        <v>24</v>
      </c>
      <c r="D15" s="31" t="s">
        <v>25</v>
      </c>
      <c r="E15" s="29" t="s">
        <v>26</v>
      </c>
      <c r="F15" s="38"/>
      <c r="G15" s="39"/>
      <c r="H15" s="39"/>
      <c r="I15" s="35">
        <v>11.09</v>
      </c>
      <c r="J15" s="35">
        <v>44.34</v>
      </c>
    </row>
    <row r="16" spans="1:258">
      <c r="B16" s="6"/>
      <c r="C16" s="32"/>
      <c r="D16" s="31" t="s">
        <v>27</v>
      </c>
      <c r="E16" s="30">
        <v>30</v>
      </c>
      <c r="F16" s="32"/>
      <c r="G16" s="32">
        <v>2.37</v>
      </c>
      <c r="H16" s="33">
        <v>0.3</v>
      </c>
      <c r="I16" s="32">
        <v>14.49</v>
      </c>
      <c r="J16" s="35">
        <f>I16*4+H16*9+G16*4</f>
        <v>70.14</v>
      </c>
    </row>
    <row r="17" spans="1:258">
      <c r="B17" s="6"/>
      <c r="C17" s="29" t="s">
        <v>28</v>
      </c>
      <c r="D17" s="31" t="s">
        <v>29</v>
      </c>
      <c r="E17" s="29">
        <v>100</v>
      </c>
      <c r="F17" s="38"/>
      <c r="G17" s="40">
        <v>0.4</v>
      </c>
      <c r="H17" s="40">
        <v>0.3</v>
      </c>
      <c r="I17" s="40">
        <v>10.9</v>
      </c>
      <c r="J17" s="29">
        <v>42</v>
      </c>
    </row>
    <row r="18" spans="1:258">
      <c r="B18" s="6"/>
      <c r="C18" s="5" t="s">
        <v>30</v>
      </c>
      <c r="D18" s="5"/>
      <c r="E18" s="41">
        <v>520</v>
      </c>
      <c r="F18" s="42">
        <v>99</v>
      </c>
      <c r="G18" s="43">
        <f>SUM(G13:G17)</f>
        <v>27.39</v>
      </c>
      <c r="H18" s="43">
        <f>SUM(H13:H17)</f>
        <v>17.39</v>
      </c>
      <c r="I18" s="43">
        <f>SUM(I13:I17)</f>
        <v>72.59</v>
      </c>
      <c r="J18" s="43">
        <f>SUM(J13:J17)</f>
        <v>550.55999999999995</v>
      </c>
    </row>
    <row r="19" spans="1:258" s="36" customFormat="1" ht="20.45" customHeight="1">
      <c r="A19" s="34"/>
      <c r="B19" s="4" t="s">
        <v>31</v>
      </c>
      <c r="C19" s="44"/>
      <c r="D19" s="24" t="s">
        <v>32</v>
      </c>
      <c r="E19" s="30">
        <v>240</v>
      </c>
      <c r="F19" s="32"/>
      <c r="G19" s="33">
        <v>14.6</v>
      </c>
      <c r="H19" s="33">
        <v>14.7</v>
      </c>
      <c r="I19" s="45">
        <v>26.45</v>
      </c>
      <c r="J19" s="35">
        <f>I19*4+H19*9+G19*4</f>
        <v>296.49999999999994</v>
      </c>
    </row>
    <row r="20" spans="1:258">
      <c r="B20" s="4"/>
      <c r="C20" s="29" t="s">
        <v>24</v>
      </c>
      <c r="D20" s="31" t="s">
        <v>25</v>
      </c>
      <c r="E20" s="29" t="s">
        <v>26</v>
      </c>
      <c r="F20" s="38"/>
      <c r="G20" s="39"/>
      <c r="H20" s="39"/>
      <c r="I20" s="35">
        <v>11.09</v>
      </c>
      <c r="J20" s="35">
        <f>I20*4+H20*9+G20*4</f>
        <v>44.36</v>
      </c>
    </row>
    <row r="21" spans="1:258">
      <c r="B21" s="4"/>
      <c r="C21" s="35"/>
      <c r="D21" s="31" t="s">
        <v>27</v>
      </c>
      <c r="E21" s="29">
        <v>30</v>
      </c>
      <c r="F21" s="38"/>
      <c r="G21" s="35">
        <v>2.37</v>
      </c>
      <c r="H21" s="40">
        <v>0.3</v>
      </c>
      <c r="I21" s="35">
        <v>14.49</v>
      </c>
      <c r="J21" s="35">
        <f>I21*4+H21*9+G21*4</f>
        <v>70.14</v>
      </c>
    </row>
    <row r="22" spans="1:258">
      <c r="B22" s="4"/>
      <c r="C22" s="29" t="s">
        <v>28</v>
      </c>
      <c r="D22" s="31" t="s">
        <v>33</v>
      </c>
      <c r="E22" s="29">
        <v>100</v>
      </c>
      <c r="F22" s="38"/>
      <c r="G22" s="40">
        <v>0.4</v>
      </c>
      <c r="H22" s="40">
        <v>0.3</v>
      </c>
      <c r="I22" s="40">
        <v>10.9</v>
      </c>
      <c r="J22" s="29">
        <v>42</v>
      </c>
    </row>
    <row r="23" spans="1:258" ht="15" customHeight="1">
      <c r="B23" s="46"/>
      <c r="C23" s="3" t="s">
        <v>30</v>
      </c>
      <c r="D23" s="3"/>
      <c r="E23" s="47">
        <v>570</v>
      </c>
      <c r="F23" s="48">
        <v>99</v>
      </c>
      <c r="G23" s="49">
        <f>SUM(G19:G22)</f>
        <v>17.369999999999997</v>
      </c>
      <c r="H23" s="49">
        <f>SUM(H19:H22)</f>
        <v>15.3</v>
      </c>
      <c r="I23" s="49">
        <f>SUM(I19:I22)</f>
        <v>62.93</v>
      </c>
      <c r="J23" s="49">
        <f>SUM(J19:J22)</f>
        <v>452.99999999999994</v>
      </c>
      <c r="K23" s="50"/>
    </row>
    <row r="24" spans="1:258" ht="15" customHeight="1">
      <c r="B24" s="28"/>
      <c r="C24" s="29" t="s">
        <v>34</v>
      </c>
      <c r="D24" s="24" t="s">
        <v>35</v>
      </c>
      <c r="E24" s="29">
        <v>10</v>
      </c>
      <c r="F24" s="32"/>
      <c r="G24" s="35">
        <v>0.12</v>
      </c>
      <c r="H24" s="35">
        <v>6.2</v>
      </c>
      <c r="I24" s="35">
        <v>1.96</v>
      </c>
      <c r="J24" s="35">
        <v>66.400000000000006</v>
      </c>
    </row>
    <row r="25" spans="1:258" ht="20.85" customHeight="1">
      <c r="B25" s="28" t="s">
        <v>36</v>
      </c>
      <c r="C25" s="35"/>
      <c r="D25" s="24" t="s">
        <v>37</v>
      </c>
      <c r="E25" s="29" t="s">
        <v>38</v>
      </c>
      <c r="F25" s="35"/>
      <c r="G25" s="35">
        <v>9.0399999999999991</v>
      </c>
      <c r="H25" s="35">
        <v>21.62</v>
      </c>
      <c r="I25" s="35">
        <v>67.06</v>
      </c>
      <c r="J25" s="35">
        <v>493.04</v>
      </c>
      <c r="K25" s="51"/>
      <c r="L25" s="52"/>
      <c r="M25" s="53"/>
      <c r="N25" s="51"/>
      <c r="O25" s="51"/>
      <c r="P25" s="51"/>
      <c r="Q25" s="51"/>
    </row>
    <row r="26" spans="1:258">
      <c r="B26" s="28"/>
      <c r="C26" s="29" t="s">
        <v>39</v>
      </c>
      <c r="D26" s="31" t="s">
        <v>40</v>
      </c>
      <c r="E26" s="29">
        <v>180</v>
      </c>
      <c r="F26" s="38"/>
      <c r="G26" s="35">
        <v>3.5</v>
      </c>
      <c r="H26" s="35">
        <v>2.9</v>
      </c>
      <c r="I26" s="35">
        <v>22.58</v>
      </c>
      <c r="J26" s="35">
        <v>129.87</v>
      </c>
    </row>
    <row r="27" spans="1:258">
      <c r="B27" s="28"/>
      <c r="C27" s="35"/>
      <c r="D27" s="31" t="s">
        <v>27</v>
      </c>
      <c r="E27" s="30">
        <v>30</v>
      </c>
      <c r="F27" s="32"/>
      <c r="G27" s="32">
        <v>2.37</v>
      </c>
      <c r="H27" s="33">
        <v>0.3</v>
      </c>
      <c r="I27" s="32">
        <v>14.49</v>
      </c>
      <c r="J27" s="35">
        <f>I27*4+H27*9+G27*4</f>
        <v>70.14</v>
      </c>
    </row>
    <row r="28" spans="1:258">
      <c r="B28" s="28"/>
      <c r="C28" s="29" t="s">
        <v>28</v>
      </c>
      <c r="D28" s="31" t="s">
        <v>29</v>
      </c>
      <c r="E28" s="29">
        <v>100</v>
      </c>
      <c r="F28" s="38"/>
      <c r="G28" s="40">
        <v>0.4</v>
      </c>
      <c r="H28" s="40">
        <v>0.3</v>
      </c>
      <c r="I28" s="40">
        <v>10.9</v>
      </c>
      <c r="J28" s="29">
        <v>42</v>
      </c>
    </row>
    <row r="29" spans="1:258" ht="15" customHeight="1">
      <c r="B29" s="28"/>
      <c r="C29" s="3" t="s">
        <v>30</v>
      </c>
      <c r="D29" s="3"/>
      <c r="E29" s="47">
        <v>553</v>
      </c>
      <c r="F29" s="48">
        <v>99</v>
      </c>
      <c r="G29" s="49">
        <f>SUM(G24:G28)</f>
        <v>15.429999999999998</v>
      </c>
      <c r="H29" s="49">
        <f>SUM(H24:H28)</f>
        <v>31.32</v>
      </c>
      <c r="I29" s="49">
        <f>SUM(I24:I28)</f>
        <v>116.99</v>
      </c>
      <c r="J29" s="49">
        <v>516.22</v>
      </c>
      <c r="K29" s="50"/>
    </row>
    <row r="30" spans="1:258" ht="21.95" customHeight="1">
      <c r="B30" s="46"/>
      <c r="C30" s="29" t="s">
        <v>34</v>
      </c>
      <c r="D30" s="31" t="s">
        <v>41</v>
      </c>
      <c r="E30" s="29">
        <v>10</v>
      </c>
      <c r="F30" s="48"/>
      <c r="G30" s="35">
        <v>0.08</v>
      </c>
      <c r="H30" s="35">
        <v>7.25</v>
      </c>
      <c r="I30" s="35">
        <v>0.13</v>
      </c>
      <c r="J30" s="35">
        <v>66.09</v>
      </c>
      <c r="K30" s="50"/>
    </row>
    <row r="31" spans="1:258" s="37" customFormat="1" ht="21.95" customHeight="1">
      <c r="A31" s="34"/>
      <c r="B31" s="6" t="s">
        <v>42</v>
      </c>
      <c r="C31" s="32" t="s">
        <v>43</v>
      </c>
      <c r="D31" s="54" t="s">
        <v>44</v>
      </c>
      <c r="E31" s="29">
        <v>90</v>
      </c>
      <c r="F31" s="55"/>
      <c r="G31" s="32">
        <v>15.19</v>
      </c>
      <c r="H31" s="32">
        <v>6.48</v>
      </c>
      <c r="I31" s="32">
        <v>1.17</v>
      </c>
      <c r="J31" s="32">
        <v>123.83</v>
      </c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  <c r="IQ31" s="36"/>
      <c r="IR31" s="36"/>
      <c r="IS31" s="36"/>
      <c r="IT31" s="36"/>
      <c r="IU31" s="36"/>
      <c r="IV31" s="36"/>
      <c r="IW31" s="36"/>
      <c r="IX31" s="36"/>
    </row>
    <row r="32" spans="1:258" ht="18.95" customHeight="1">
      <c r="B32" s="6"/>
      <c r="C32" s="56" t="s">
        <v>45</v>
      </c>
      <c r="D32" s="57" t="s">
        <v>46</v>
      </c>
      <c r="E32" s="56">
        <v>150</v>
      </c>
      <c r="F32" s="15"/>
      <c r="G32" s="58">
        <v>3.47</v>
      </c>
      <c r="H32" s="58">
        <v>3.45</v>
      </c>
      <c r="I32" s="58">
        <v>31.61</v>
      </c>
      <c r="J32" s="58">
        <v>171.57</v>
      </c>
    </row>
    <row r="33" spans="1:258">
      <c r="B33" s="6"/>
      <c r="C33" s="29" t="s">
        <v>47</v>
      </c>
      <c r="D33" s="31" t="s">
        <v>48</v>
      </c>
      <c r="E33" s="29" t="s">
        <v>49</v>
      </c>
      <c r="F33" s="38"/>
      <c r="G33" s="35">
        <v>0.06</v>
      </c>
      <c r="H33" s="35">
        <v>0.01</v>
      </c>
      <c r="I33" s="35">
        <v>11.19</v>
      </c>
      <c r="J33" s="35">
        <v>46.28</v>
      </c>
    </row>
    <row r="34" spans="1:258">
      <c r="B34" s="6"/>
      <c r="C34" s="35"/>
      <c r="D34" s="31" t="s">
        <v>27</v>
      </c>
      <c r="E34" s="30">
        <v>30</v>
      </c>
      <c r="F34" s="32"/>
      <c r="G34" s="32">
        <v>2.37</v>
      </c>
      <c r="H34" s="33">
        <v>0.3</v>
      </c>
      <c r="I34" s="32">
        <v>14.49</v>
      </c>
      <c r="J34" s="35">
        <f>I34*4+H34*9+G34*4</f>
        <v>70.14</v>
      </c>
    </row>
    <row r="35" spans="1:258">
      <c r="B35" s="6"/>
      <c r="C35" s="29" t="s">
        <v>28</v>
      </c>
      <c r="D35" s="31" t="s">
        <v>33</v>
      </c>
      <c r="E35" s="29">
        <v>100</v>
      </c>
      <c r="F35" s="38"/>
      <c r="G35" s="40">
        <v>0.4</v>
      </c>
      <c r="H35" s="40">
        <v>0.4</v>
      </c>
      <c r="I35" s="40">
        <v>9.8000000000000007</v>
      </c>
      <c r="J35" s="29">
        <v>47</v>
      </c>
    </row>
    <row r="36" spans="1:258" ht="15" customHeight="1">
      <c r="B36" s="6"/>
      <c r="C36" s="3" t="s">
        <v>30</v>
      </c>
      <c r="D36" s="3"/>
      <c r="E36" s="47">
        <v>580</v>
      </c>
      <c r="F36" s="48">
        <v>99</v>
      </c>
      <c r="G36" s="49">
        <f>SUM(G30:G35)</f>
        <v>21.569999999999997</v>
      </c>
      <c r="H36" s="49">
        <f>SUM(H30:H35)</f>
        <v>17.89</v>
      </c>
      <c r="I36" s="49">
        <f>SUM(I30:I35)</f>
        <v>68.39</v>
      </c>
      <c r="J36" s="49">
        <f>SUM(J30:J35)</f>
        <v>524.91</v>
      </c>
      <c r="K36" s="50"/>
    </row>
    <row r="37" spans="1:258" ht="15" customHeight="1">
      <c r="B37" s="6" t="s">
        <v>50</v>
      </c>
      <c r="C37" s="29" t="s">
        <v>34</v>
      </c>
      <c r="D37" s="31" t="s">
        <v>51</v>
      </c>
      <c r="E37" s="29">
        <v>18</v>
      </c>
      <c r="F37" s="38"/>
      <c r="G37" s="35">
        <v>1.8</v>
      </c>
      <c r="H37" s="35">
        <v>5.3</v>
      </c>
      <c r="I37" s="35">
        <v>0.9</v>
      </c>
      <c r="J37" s="35">
        <v>52.9</v>
      </c>
      <c r="K37" s="50"/>
    </row>
    <row r="38" spans="1:258" s="61" customFormat="1" ht="18.600000000000001" customHeight="1">
      <c r="A38" s="59"/>
      <c r="B38" s="6"/>
      <c r="C38" s="32" t="s">
        <v>52</v>
      </c>
      <c r="D38" s="31" t="s">
        <v>53</v>
      </c>
      <c r="E38" s="30" t="s">
        <v>54</v>
      </c>
      <c r="F38" s="60"/>
      <c r="G38" s="32">
        <v>4.8600000000000003</v>
      </c>
      <c r="H38" s="32">
        <v>7.54</v>
      </c>
      <c r="I38" s="32">
        <v>35.85</v>
      </c>
      <c r="J38" s="32">
        <v>219.5</v>
      </c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2"/>
      <c r="DI38" s="62"/>
      <c r="DJ38" s="62"/>
      <c r="DK38" s="62"/>
      <c r="DL38" s="62"/>
      <c r="DM38" s="62"/>
      <c r="DN38" s="62"/>
      <c r="DO38" s="62"/>
      <c r="DP38" s="62"/>
      <c r="DQ38" s="62"/>
      <c r="DR38" s="62"/>
      <c r="DS38" s="62"/>
      <c r="DT38" s="62"/>
      <c r="DU38" s="62"/>
      <c r="DV38" s="62"/>
      <c r="DW38" s="62"/>
      <c r="DX38" s="62"/>
      <c r="DY38" s="62"/>
      <c r="DZ38" s="62"/>
      <c r="EA38" s="62"/>
      <c r="EB38" s="62"/>
      <c r="EC38" s="62"/>
      <c r="ED38" s="62"/>
      <c r="EE38" s="62"/>
      <c r="EF38" s="62"/>
      <c r="EG38" s="62"/>
      <c r="EH38" s="62"/>
      <c r="EI38" s="62"/>
      <c r="EJ38" s="62"/>
      <c r="EK38" s="62"/>
      <c r="EL38" s="62"/>
      <c r="EM38" s="62"/>
      <c r="EN38" s="62"/>
      <c r="EO38" s="62"/>
      <c r="EP38" s="62"/>
      <c r="EQ38" s="62"/>
      <c r="ER38" s="62"/>
      <c r="ES38" s="62"/>
      <c r="ET38" s="62"/>
      <c r="EU38" s="62"/>
      <c r="EV38" s="62"/>
      <c r="EW38" s="62"/>
      <c r="EX38" s="62"/>
      <c r="EY38" s="62"/>
      <c r="EZ38" s="62"/>
      <c r="FA38" s="62"/>
      <c r="FB38" s="62"/>
      <c r="FC38" s="62"/>
      <c r="FD38" s="62"/>
      <c r="FE38" s="62"/>
      <c r="FF38" s="62"/>
      <c r="FG38" s="62"/>
      <c r="FH38" s="62"/>
      <c r="FI38" s="62"/>
      <c r="FJ38" s="62"/>
      <c r="FK38" s="62"/>
      <c r="FL38" s="62"/>
      <c r="FM38" s="62"/>
      <c r="FN38" s="62"/>
      <c r="FO38" s="62"/>
      <c r="FP38" s="62"/>
      <c r="FQ38" s="62"/>
      <c r="FR38" s="62"/>
      <c r="FS38" s="62"/>
      <c r="FT38" s="62"/>
      <c r="FU38" s="62"/>
      <c r="FV38" s="62"/>
      <c r="FW38" s="62"/>
      <c r="FX38" s="62"/>
      <c r="FY38" s="62"/>
      <c r="FZ38" s="62"/>
      <c r="GA38" s="62"/>
      <c r="GB38" s="62"/>
      <c r="GC38" s="62"/>
      <c r="GD38" s="62"/>
      <c r="GE38" s="62"/>
      <c r="GF38" s="62"/>
      <c r="GG38" s="62"/>
      <c r="GH38" s="62"/>
      <c r="GI38" s="62"/>
      <c r="GJ38" s="62"/>
      <c r="GK38" s="62"/>
      <c r="GL38" s="62"/>
      <c r="GM38" s="62"/>
      <c r="GN38" s="62"/>
      <c r="GO38" s="62"/>
      <c r="GP38" s="62"/>
      <c r="GQ38" s="62"/>
      <c r="GR38" s="62"/>
      <c r="GS38" s="62"/>
      <c r="GT38" s="62"/>
      <c r="GU38" s="62"/>
      <c r="GV38" s="62"/>
      <c r="GW38" s="62"/>
      <c r="GX38" s="62"/>
      <c r="GY38" s="62"/>
      <c r="GZ38" s="62"/>
      <c r="HA38" s="62"/>
      <c r="HB38" s="62"/>
      <c r="HC38" s="62"/>
      <c r="HD38" s="62"/>
      <c r="HE38" s="62"/>
      <c r="HF38" s="62"/>
      <c r="HG38" s="62"/>
      <c r="HH38" s="62"/>
      <c r="HI38" s="62"/>
      <c r="HJ38" s="62"/>
      <c r="HK38" s="62"/>
      <c r="HL38" s="62"/>
      <c r="HM38" s="62"/>
      <c r="HN38" s="62"/>
      <c r="HO38" s="62"/>
      <c r="HP38" s="62"/>
      <c r="HQ38" s="62"/>
      <c r="HR38" s="62"/>
      <c r="HS38" s="62"/>
      <c r="HT38" s="62"/>
      <c r="HU38" s="62"/>
      <c r="HV38" s="62"/>
      <c r="HW38" s="62"/>
      <c r="HX38" s="62"/>
      <c r="HY38" s="62"/>
      <c r="HZ38" s="62"/>
      <c r="IA38" s="62"/>
      <c r="IB38" s="62"/>
      <c r="IC38" s="62"/>
      <c r="ID38" s="62"/>
      <c r="IE38" s="62"/>
      <c r="IF38" s="62"/>
      <c r="IG38" s="62"/>
      <c r="IH38" s="62"/>
      <c r="II38" s="62"/>
      <c r="IJ38" s="62"/>
      <c r="IK38" s="62"/>
      <c r="IL38" s="62"/>
      <c r="IM38" s="62"/>
      <c r="IN38" s="62"/>
      <c r="IO38" s="62"/>
      <c r="IP38" s="62"/>
      <c r="IQ38" s="62"/>
      <c r="IR38" s="62"/>
      <c r="IS38" s="62"/>
      <c r="IT38" s="62"/>
      <c r="IU38" s="62"/>
      <c r="IV38" s="62"/>
      <c r="IW38" s="62"/>
      <c r="IX38" s="62"/>
    </row>
    <row r="39" spans="1:258" s="37" customFormat="1" ht="18.600000000000001" customHeight="1">
      <c r="A39" s="34"/>
      <c r="B39" s="6"/>
      <c r="C39" s="29" t="s">
        <v>24</v>
      </c>
      <c r="D39" s="31" t="s">
        <v>25</v>
      </c>
      <c r="E39" s="29" t="s">
        <v>26</v>
      </c>
      <c r="F39" s="44"/>
      <c r="G39" s="39"/>
      <c r="H39" s="39"/>
      <c r="I39" s="35">
        <v>11.09</v>
      </c>
      <c r="J39" s="35">
        <v>44.34</v>
      </c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  <c r="IQ39" s="36"/>
      <c r="IR39" s="36"/>
      <c r="IS39" s="36"/>
      <c r="IT39" s="36"/>
      <c r="IU39" s="36"/>
      <c r="IV39" s="36"/>
      <c r="IW39" s="36"/>
      <c r="IX39" s="36"/>
    </row>
    <row r="40" spans="1:258">
      <c r="B40" s="6"/>
      <c r="C40" s="63" t="s">
        <v>55</v>
      </c>
      <c r="D40" s="64" t="s">
        <v>56</v>
      </c>
      <c r="E40" s="63">
        <v>40</v>
      </c>
      <c r="F40" s="38"/>
      <c r="G40" s="65">
        <v>5.08</v>
      </c>
      <c r="H40" s="66">
        <v>4.5999999999999996</v>
      </c>
      <c r="I40" s="65">
        <v>0.28000000000000003</v>
      </c>
      <c r="J40" s="66">
        <f>I40*4+H40*9+G40*4</f>
        <v>62.839999999999996</v>
      </c>
    </row>
    <row r="41" spans="1:258">
      <c r="B41" s="6"/>
      <c r="C41" s="35"/>
      <c r="D41" s="31" t="s">
        <v>27</v>
      </c>
      <c r="E41" s="30">
        <v>30</v>
      </c>
      <c r="F41" s="32"/>
      <c r="G41" s="32">
        <v>2.37</v>
      </c>
      <c r="H41" s="33">
        <v>0.3</v>
      </c>
      <c r="I41" s="32">
        <v>14.49</v>
      </c>
      <c r="J41" s="35">
        <f>I41*4+H41*9+G41*4</f>
        <v>70.14</v>
      </c>
    </row>
    <row r="42" spans="1:258">
      <c r="B42" s="6"/>
      <c r="C42" s="30" t="s">
        <v>28</v>
      </c>
      <c r="D42" s="31" t="s">
        <v>57</v>
      </c>
      <c r="E42" s="30">
        <v>150</v>
      </c>
      <c r="F42" s="32"/>
      <c r="G42" s="33">
        <v>2.25</v>
      </c>
      <c r="H42" s="33">
        <v>0.3</v>
      </c>
      <c r="I42" s="33">
        <v>32.700000000000003</v>
      </c>
      <c r="J42" s="35">
        <f>I42*4+H42*9+G42*4</f>
        <v>142.5</v>
      </c>
    </row>
    <row r="43" spans="1:258" ht="15" customHeight="1">
      <c r="B43" s="28"/>
      <c r="C43" s="3" t="s">
        <v>30</v>
      </c>
      <c r="D43" s="3"/>
      <c r="E43" s="47">
        <v>710</v>
      </c>
      <c r="F43" s="48">
        <v>99</v>
      </c>
      <c r="G43" s="49">
        <f>SUM(G37:G42)</f>
        <v>16.36</v>
      </c>
      <c r="H43" s="49">
        <f>SUM(H37:H42)</f>
        <v>18.04</v>
      </c>
      <c r="I43" s="49">
        <f>SUM(I37:I42)</f>
        <v>95.31</v>
      </c>
      <c r="J43" s="49">
        <f>SUM(J37:J42)</f>
        <v>592.22</v>
      </c>
      <c r="K43" s="50"/>
    </row>
    <row r="44" spans="1:258" ht="15" customHeight="1">
      <c r="B44" s="6" t="s">
        <v>58</v>
      </c>
      <c r="C44" s="29" t="s">
        <v>34</v>
      </c>
      <c r="D44" s="31" t="s">
        <v>59</v>
      </c>
      <c r="E44" s="29">
        <v>15</v>
      </c>
      <c r="F44" s="38"/>
      <c r="G44" s="40">
        <v>3.9</v>
      </c>
      <c r="H44" s="35">
        <v>3.92</v>
      </c>
      <c r="I44" s="39"/>
      <c r="J44" s="40">
        <v>51.6</v>
      </c>
    </row>
    <row r="45" spans="1:258">
      <c r="B45" s="6"/>
      <c r="C45" s="35"/>
      <c r="D45" s="31" t="s">
        <v>60</v>
      </c>
      <c r="E45" s="29">
        <v>90</v>
      </c>
      <c r="F45" s="38"/>
      <c r="G45" s="35">
        <v>21.57</v>
      </c>
      <c r="H45" s="40">
        <v>9.0500000000000007</v>
      </c>
      <c r="I45" s="35">
        <v>3.46</v>
      </c>
      <c r="J45" s="40">
        <v>163.63999999999999</v>
      </c>
    </row>
    <row r="46" spans="1:258" ht="18.95" customHeight="1">
      <c r="B46" s="6"/>
      <c r="C46" s="29" t="s">
        <v>61</v>
      </c>
      <c r="D46" s="67" t="s">
        <v>62</v>
      </c>
      <c r="E46" s="68">
        <v>155</v>
      </c>
      <c r="F46" s="38"/>
      <c r="G46" s="69">
        <v>6.6</v>
      </c>
      <c r="H46" s="70">
        <v>4.3</v>
      </c>
      <c r="I46" s="69">
        <v>42.3</v>
      </c>
      <c r="J46" s="69">
        <v>235</v>
      </c>
    </row>
    <row r="47" spans="1:258">
      <c r="B47" s="6"/>
      <c r="C47" s="29" t="s">
        <v>47</v>
      </c>
      <c r="D47" s="31" t="s">
        <v>48</v>
      </c>
      <c r="E47" s="29" t="s">
        <v>49</v>
      </c>
      <c r="F47" s="38"/>
      <c r="G47" s="35">
        <v>0.06</v>
      </c>
      <c r="H47" s="35">
        <v>0.01</v>
      </c>
      <c r="I47" s="35">
        <v>11.19</v>
      </c>
      <c r="J47" s="35">
        <v>46.28</v>
      </c>
    </row>
    <row r="48" spans="1:258">
      <c r="B48" s="6"/>
      <c r="C48" s="35"/>
      <c r="D48" s="31" t="s">
        <v>27</v>
      </c>
      <c r="E48" s="29">
        <v>30</v>
      </c>
      <c r="F48" s="38"/>
      <c r="G48" s="35">
        <v>2.37</v>
      </c>
      <c r="H48" s="40">
        <v>0.3</v>
      </c>
      <c r="I48" s="35">
        <v>14.49</v>
      </c>
      <c r="J48" s="40">
        <v>70.5</v>
      </c>
    </row>
    <row r="49" spans="1:258">
      <c r="B49" s="6"/>
      <c r="C49" s="29" t="s">
        <v>28</v>
      </c>
      <c r="D49" s="31" t="s">
        <v>33</v>
      </c>
      <c r="E49" s="29">
        <v>100</v>
      </c>
      <c r="F49" s="38"/>
      <c r="G49" s="40">
        <v>0.4</v>
      </c>
      <c r="H49" s="40">
        <v>0.4</v>
      </c>
      <c r="I49" s="40">
        <v>9.8000000000000007</v>
      </c>
      <c r="J49" s="29">
        <v>47</v>
      </c>
    </row>
    <row r="50" spans="1:258" ht="15" customHeight="1">
      <c r="B50" s="6"/>
      <c r="C50" s="3" t="s">
        <v>30</v>
      </c>
      <c r="D50" s="3"/>
      <c r="E50" s="47">
        <v>585</v>
      </c>
      <c r="F50" s="48">
        <v>99</v>
      </c>
      <c r="G50" s="49">
        <f>SUM(G44:G49)</f>
        <v>34.9</v>
      </c>
      <c r="H50" s="49">
        <f>SUM(H44:H49)</f>
        <v>17.98</v>
      </c>
      <c r="I50" s="49">
        <f>SUM(I44:I49)</f>
        <v>81.239999999999995</v>
      </c>
      <c r="J50" s="49">
        <f>SUM(J44:J49)</f>
        <v>614.02</v>
      </c>
      <c r="K50" s="50"/>
    </row>
    <row r="51" spans="1:258" ht="21" customHeight="1">
      <c r="B51" s="6" t="s">
        <v>63</v>
      </c>
      <c r="C51" s="30"/>
      <c r="D51" s="24" t="s">
        <v>64</v>
      </c>
      <c r="E51" s="30">
        <v>50</v>
      </c>
      <c r="F51" s="55"/>
      <c r="G51" s="32">
        <v>6.5</v>
      </c>
      <c r="H51" s="33">
        <v>12.5</v>
      </c>
      <c r="I51" s="32">
        <v>0</v>
      </c>
      <c r="J51" s="33">
        <v>138.5</v>
      </c>
    </row>
    <row r="52" spans="1:258" s="36" customFormat="1" ht="25.9" customHeight="1">
      <c r="A52" s="34"/>
      <c r="B52" s="6"/>
      <c r="C52" s="71">
        <v>171</v>
      </c>
      <c r="D52" s="72" t="s">
        <v>65</v>
      </c>
      <c r="E52" s="71">
        <v>155</v>
      </c>
      <c r="F52" s="55"/>
      <c r="G52" s="73">
        <v>6.6</v>
      </c>
      <c r="H52" s="73">
        <v>8.9</v>
      </c>
      <c r="I52" s="73">
        <v>32.4</v>
      </c>
      <c r="J52" s="73">
        <v>237</v>
      </c>
      <c r="K52" s="37"/>
    </row>
    <row r="53" spans="1:258" ht="20.100000000000001" customHeight="1">
      <c r="B53" s="6"/>
      <c r="C53" s="29" t="s">
        <v>24</v>
      </c>
      <c r="D53" s="31" t="s">
        <v>25</v>
      </c>
      <c r="E53" s="29" t="s">
        <v>26</v>
      </c>
      <c r="F53" s="38"/>
      <c r="G53" s="39"/>
      <c r="H53" s="39"/>
      <c r="I53" s="35">
        <v>11.09</v>
      </c>
      <c r="J53" s="35">
        <v>44.34</v>
      </c>
    </row>
    <row r="54" spans="1:258" ht="19.899999999999999" customHeight="1">
      <c r="B54" s="6"/>
      <c r="C54" s="35"/>
      <c r="D54" s="31" t="s">
        <v>27</v>
      </c>
      <c r="E54" s="29">
        <v>30</v>
      </c>
      <c r="F54" s="38"/>
      <c r="G54" s="35">
        <v>2.37</v>
      </c>
      <c r="H54" s="40">
        <v>0.3</v>
      </c>
      <c r="I54" s="35">
        <v>14.49</v>
      </c>
      <c r="J54" s="40">
        <v>70.5</v>
      </c>
    </row>
    <row r="55" spans="1:258">
      <c r="B55" s="6"/>
      <c r="C55" s="29" t="s">
        <v>28</v>
      </c>
      <c r="D55" s="31" t="s">
        <v>29</v>
      </c>
      <c r="E55" s="29">
        <v>100</v>
      </c>
      <c r="F55" s="38"/>
      <c r="G55" s="40">
        <v>0.4</v>
      </c>
      <c r="H55" s="40">
        <v>0.3</v>
      </c>
      <c r="I55" s="40">
        <v>10.9</v>
      </c>
      <c r="J55" s="29">
        <v>42</v>
      </c>
      <c r="K55" s="74"/>
    </row>
    <row r="56" spans="1:258" ht="15" customHeight="1">
      <c r="B56" s="6"/>
      <c r="C56" s="3" t="s">
        <v>30</v>
      </c>
      <c r="D56" s="3"/>
      <c r="E56" s="75">
        <v>535</v>
      </c>
      <c r="F56" s="48">
        <v>99</v>
      </c>
      <c r="G56" s="76">
        <f>SUM(G51:G55)</f>
        <v>15.87</v>
      </c>
      <c r="H56" s="76">
        <f>SUM(H51:H55)</f>
        <v>22</v>
      </c>
      <c r="I56" s="76">
        <f>SUM(I51:I55)</f>
        <v>68.88</v>
      </c>
      <c r="J56" s="76">
        <f>SUM(J51:J55)</f>
        <v>532.34</v>
      </c>
      <c r="K56" s="74"/>
    </row>
    <row r="57" spans="1:258" ht="34.15" customHeight="1">
      <c r="B57" s="6" t="s">
        <v>66</v>
      </c>
      <c r="C57" s="35" t="s">
        <v>67</v>
      </c>
      <c r="D57" s="31" t="s">
        <v>68</v>
      </c>
      <c r="E57" s="29">
        <v>200</v>
      </c>
      <c r="F57" s="35"/>
      <c r="G57" s="35">
        <v>6.96</v>
      </c>
      <c r="H57" s="35">
        <v>7.42</v>
      </c>
      <c r="I57" s="35">
        <v>34.68</v>
      </c>
      <c r="J57" s="35">
        <v>232.05</v>
      </c>
      <c r="K57" s="74"/>
    </row>
    <row r="58" spans="1:258" ht="27.2" customHeight="1">
      <c r="B58" s="6"/>
      <c r="C58" s="29"/>
      <c r="D58" s="31" t="s">
        <v>69</v>
      </c>
      <c r="E58" s="29">
        <v>100</v>
      </c>
      <c r="F58" s="44"/>
      <c r="G58" s="35">
        <v>7.63</v>
      </c>
      <c r="H58" s="35">
        <v>8.16</v>
      </c>
      <c r="I58" s="35">
        <v>31.26</v>
      </c>
      <c r="J58" s="35">
        <v>232.42</v>
      </c>
      <c r="K58" s="74"/>
    </row>
    <row r="59" spans="1:258" ht="21.95" customHeight="1">
      <c r="B59" s="6"/>
      <c r="C59" s="29" t="s">
        <v>39</v>
      </c>
      <c r="D59" s="31" t="s">
        <v>40</v>
      </c>
      <c r="E59" s="29">
        <v>180</v>
      </c>
      <c r="F59" s="38"/>
      <c r="G59" s="35">
        <v>3.5</v>
      </c>
      <c r="H59" s="35">
        <v>2.9</v>
      </c>
      <c r="I59" s="35">
        <v>22.58</v>
      </c>
      <c r="J59" s="35">
        <v>129.87</v>
      </c>
      <c r="K59" s="74"/>
    </row>
    <row r="60" spans="1:258" ht="22.9" customHeight="1">
      <c r="B60" s="6"/>
      <c r="C60" s="30" t="s">
        <v>28</v>
      </c>
      <c r="D60" s="31" t="s">
        <v>57</v>
      </c>
      <c r="E60" s="30">
        <v>150</v>
      </c>
      <c r="F60" s="32"/>
      <c r="G60" s="33">
        <v>2.25</v>
      </c>
      <c r="H60" s="33">
        <v>0.3</v>
      </c>
      <c r="I60" s="33">
        <v>32.700000000000003</v>
      </c>
      <c r="J60" s="35">
        <f>I60*4+H60*9+G60*4</f>
        <v>142.5</v>
      </c>
      <c r="K60" s="74"/>
    </row>
    <row r="61" spans="1:258" s="37" customFormat="1" ht="21" customHeight="1">
      <c r="A61" s="34"/>
      <c r="B61" s="6"/>
      <c r="C61" s="3" t="s">
        <v>30</v>
      </c>
      <c r="D61" s="3"/>
      <c r="E61" s="47">
        <f>SUM(E57:E60)</f>
        <v>630</v>
      </c>
      <c r="F61" s="77">
        <v>99</v>
      </c>
      <c r="G61" s="49">
        <f>G57+G58+G59+G60</f>
        <v>20.34</v>
      </c>
      <c r="H61" s="49">
        <f>H57+H58+H59+H60</f>
        <v>18.78</v>
      </c>
      <c r="I61" s="49">
        <f>I57+I58+I59+I60</f>
        <v>121.22</v>
      </c>
      <c r="J61" s="49">
        <f>J57+J58+J59+J60</f>
        <v>736.84</v>
      </c>
      <c r="K61" s="78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  <c r="IQ61" s="36"/>
      <c r="IR61" s="36"/>
      <c r="IS61" s="36"/>
      <c r="IT61" s="36"/>
      <c r="IU61" s="36"/>
      <c r="IV61" s="36"/>
      <c r="IW61" s="36"/>
      <c r="IX61" s="36"/>
    </row>
    <row r="62" spans="1:258" ht="15" customHeight="1">
      <c r="B62" s="28"/>
      <c r="C62" s="29" t="s">
        <v>34</v>
      </c>
      <c r="D62" s="31" t="s">
        <v>41</v>
      </c>
      <c r="E62" s="29">
        <v>10</v>
      </c>
      <c r="F62" s="48"/>
      <c r="G62" s="35">
        <v>0.08</v>
      </c>
      <c r="H62" s="35">
        <v>7.25</v>
      </c>
      <c r="I62" s="35">
        <v>0.13</v>
      </c>
      <c r="J62" s="35">
        <v>66.09</v>
      </c>
      <c r="K62" s="74"/>
    </row>
    <row r="63" spans="1:258" ht="19.350000000000001" customHeight="1">
      <c r="B63" s="6" t="s">
        <v>70</v>
      </c>
      <c r="C63" s="30"/>
      <c r="D63" s="31" t="s">
        <v>71</v>
      </c>
      <c r="E63" s="30">
        <v>120</v>
      </c>
      <c r="F63" s="32"/>
      <c r="G63" s="33">
        <v>7.6</v>
      </c>
      <c r="H63" s="33">
        <v>3.9</v>
      </c>
      <c r="I63" s="33">
        <v>0</v>
      </c>
      <c r="J63" s="35">
        <v>118.3</v>
      </c>
    </row>
    <row r="64" spans="1:258" s="36" customFormat="1" ht="28.9" customHeight="1">
      <c r="A64" s="34"/>
      <c r="B64" s="6"/>
      <c r="C64" s="29" t="s">
        <v>67</v>
      </c>
      <c r="D64" s="31" t="s">
        <v>72</v>
      </c>
      <c r="E64" s="79" t="s">
        <v>73</v>
      </c>
      <c r="F64" s="44"/>
      <c r="G64" s="80">
        <v>5.91</v>
      </c>
      <c r="H64" s="80">
        <v>5.72</v>
      </c>
      <c r="I64" s="80">
        <v>29.29</v>
      </c>
      <c r="J64" s="80">
        <v>192.238</v>
      </c>
    </row>
    <row r="65" spans="2:11">
      <c r="B65" s="6"/>
      <c r="C65" s="29" t="s">
        <v>47</v>
      </c>
      <c r="D65" s="31" t="s">
        <v>48</v>
      </c>
      <c r="E65" s="79" t="s">
        <v>49</v>
      </c>
      <c r="F65" s="38"/>
      <c r="G65" s="80">
        <v>0.06</v>
      </c>
      <c r="H65" s="80">
        <f>0.06</f>
        <v>0.06</v>
      </c>
      <c r="I65" s="80">
        <f>6.7</f>
        <v>6.7</v>
      </c>
      <c r="J65" s="80">
        <v>46.28</v>
      </c>
    </row>
    <row r="66" spans="2:11">
      <c r="B66" s="6"/>
      <c r="C66" s="35"/>
      <c r="D66" s="31" t="s">
        <v>27</v>
      </c>
      <c r="E66" s="29">
        <v>30</v>
      </c>
      <c r="F66" s="38"/>
      <c r="G66" s="35">
        <v>2.37</v>
      </c>
      <c r="H66" s="40">
        <v>0.3</v>
      </c>
      <c r="I66" s="35">
        <v>14.49</v>
      </c>
      <c r="J66" s="40">
        <v>70.5</v>
      </c>
    </row>
    <row r="67" spans="2:11">
      <c r="B67" s="6"/>
      <c r="C67" s="29" t="s">
        <v>28</v>
      </c>
      <c r="D67" s="31" t="s">
        <v>29</v>
      </c>
      <c r="E67" s="29">
        <v>100</v>
      </c>
      <c r="F67" s="38"/>
      <c r="G67" s="40">
        <v>0.4</v>
      </c>
      <c r="H67" s="40">
        <v>0.3</v>
      </c>
      <c r="I67" s="40">
        <v>10.9</v>
      </c>
      <c r="J67" s="29">
        <v>42</v>
      </c>
    </row>
    <row r="68" spans="2:11" ht="15" customHeight="1">
      <c r="B68" s="6"/>
      <c r="C68" s="3" t="s">
        <v>30</v>
      </c>
      <c r="D68" s="3"/>
      <c r="E68" s="75">
        <v>560</v>
      </c>
      <c r="F68" s="48">
        <v>99</v>
      </c>
      <c r="G68" s="76">
        <f>SUM(G62:G67)</f>
        <v>16.419999999999998</v>
      </c>
      <c r="H68" s="76">
        <f>SUM(H62:H67)</f>
        <v>17.53</v>
      </c>
      <c r="I68" s="76">
        <f>SUM(I62:I67)</f>
        <v>61.51</v>
      </c>
      <c r="J68" s="76">
        <f>SUM(J62:J67)</f>
        <v>535.40800000000002</v>
      </c>
      <c r="K68" s="50"/>
    </row>
    <row r="69" spans="2:11" ht="15" customHeight="1">
      <c r="B69" s="6" t="s">
        <v>74</v>
      </c>
      <c r="C69" s="81"/>
      <c r="D69" s="24" t="s">
        <v>64</v>
      </c>
      <c r="E69" s="30">
        <v>50</v>
      </c>
      <c r="F69" s="55"/>
      <c r="G69" s="32">
        <v>6.5</v>
      </c>
      <c r="H69" s="33">
        <v>12.5</v>
      </c>
      <c r="I69" s="32">
        <v>0</v>
      </c>
      <c r="J69" s="33">
        <v>138.5</v>
      </c>
    </row>
    <row r="70" spans="2:11">
      <c r="B70" s="6"/>
      <c r="C70" s="29" t="s">
        <v>61</v>
      </c>
      <c r="D70" s="67" t="s">
        <v>62</v>
      </c>
      <c r="E70" s="68">
        <v>155</v>
      </c>
      <c r="F70" s="38"/>
      <c r="G70" s="69">
        <v>6.6</v>
      </c>
      <c r="H70" s="70">
        <v>4.3</v>
      </c>
      <c r="I70" s="69">
        <v>42.3</v>
      </c>
      <c r="J70" s="69">
        <v>235</v>
      </c>
    </row>
    <row r="71" spans="2:11">
      <c r="B71" s="6"/>
      <c r="C71" s="29" t="s">
        <v>24</v>
      </c>
      <c r="D71" s="31" t="s">
        <v>25</v>
      </c>
      <c r="E71" s="29" t="s">
        <v>26</v>
      </c>
      <c r="F71" s="38"/>
      <c r="G71" s="39"/>
      <c r="H71" s="39"/>
      <c r="I71" s="35">
        <v>11.09</v>
      </c>
      <c r="J71" s="35">
        <v>44.34</v>
      </c>
    </row>
    <row r="72" spans="2:11" ht="18.399999999999999" customHeight="1">
      <c r="B72" s="6"/>
      <c r="C72" s="35"/>
      <c r="D72" s="31" t="s">
        <v>27</v>
      </c>
      <c r="E72" s="29">
        <v>30</v>
      </c>
      <c r="F72" s="38"/>
      <c r="G72" s="35">
        <v>2.37</v>
      </c>
      <c r="H72" s="40">
        <v>0.3</v>
      </c>
      <c r="I72" s="35">
        <v>14.49</v>
      </c>
      <c r="J72" s="40">
        <v>70.5</v>
      </c>
    </row>
    <row r="73" spans="2:11">
      <c r="B73" s="6"/>
      <c r="C73" s="29" t="s">
        <v>28</v>
      </c>
      <c r="D73" s="31" t="s">
        <v>33</v>
      </c>
      <c r="E73" s="29">
        <v>100</v>
      </c>
      <c r="F73" s="38"/>
      <c r="G73" s="40">
        <v>0.4</v>
      </c>
      <c r="H73" s="40">
        <v>0.4</v>
      </c>
      <c r="I73" s="40">
        <v>9.8000000000000007</v>
      </c>
      <c r="J73" s="29">
        <v>47</v>
      </c>
    </row>
    <row r="74" spans="2:11" ht="15" customHeight="1">
      <c r="B74" s="6"/>
      <c r="C74" s="3" t="s">
        <v>30</v>
      </c>
      <c r="D74" s="3"/>
      <c r="E74" s="47">
        <v>575</v>
      </c>
      <c r="F74" s="48">
        <v>99</v>
      </c>
      <c r="G74" s="49">
        <f>SUM(G69:G73)</f>
        <v>15.87</v>
      </c>
      <c r="H74" s="49">
        <f>SUM(H69:H73)</f>
        <v>17.5</v>
      </c>
      <c r="I74" s="49">
        <f>SUM(I69:I73)</f>
        <v>77.679999999999993</v>
      </c>
      <c r="J74" s="49">
        <f>SUM(J69:J73)</f>
        <v>535.34</v>
      </c>
      <c r="K74" s="50"/>
    </row>
    <row r="75" spans="2:11" ht="17.649999999999999" customHeight="1">
      <c r="B75" s="28"/>
      <c r="C75" s="29"/>
      <c r="D75" s="31" t="s">
        <v>51</v>
      </c>
      <c r="E75" s="29">
        <v>18</v>
      </c>
      <c r="F75" s="38"/>
      <c r="G75" s="35">
        <v>1.8</v>
      </c>
      <c r="H75" s="35">
        <v>5.3</v>
      </c>
      <c r="I75" s="35">
        <v>0.9</v>
      </c>
      <c r="J75" s="35">
        <v>52.9</v>
      </c>
    </row>
    <row r="76" spans="2:11" ht="19.350000000000001" customHeight="1">
      <c r="B76" s="6" t="s">
        <v>75</v>
      </c>
      <c r="C76" s="35" t="s">
        <v>52</v>
      </c>
      <c r="D76" s="24" t="s">
        <v>76</v>
      </c>
      <c r="E76" s="29">
        <v>200</v>
      </c>
      <c r="F76" s="38"/>
      <c r="G76" s="70">
        <v>17.78</v>
      </c>
      <c r="H76" s="70">
        <v>10.52</v>
      </c>
      <c r="I76" s="70">
        <v>22.9</v>
      </c>
      <c r="J76" s="70">
        <v>255.13</v>
      </c>
    </row>
    <row r="77" spans="2:11">
      <c r="B77" s="6"/>
      <c r="C77" s="29" t="s">
        <v>47</v>
      </c>
      <c r="D77" s="31" t="s">
        <v>48</v>
      </c>
      <c r="E77" s="79" t="s">
        <v>49</v>
      </c>
      <c r="F77" s="38"/>
      <c r="G77" s="80">
        <v>0.06</v>
      </c>
      <c r="H77" s="80">
        <f>0.06</f>
        <v>0.06</v>
      </c>
      <c r="I77" s="80">
        <f>6.7</f>
        <v>6.7</v>
      </c>
      <c r="J77" s="80">
        <v>46.28</v>
      </c>
    </row>
    <row r="78" spans="2:11">
      <c r="B78" s="6"/>
      <c r="C78" s="35"/>
      <c r="D78" s="31" t="s">
        <v>27</v>
      </c>
      <c r="E78" s="29">
        <v>30</v>
      </c>
      <c r="F78" s="38"/>
      <c r="G78" s="35">
        <v>2.37</v>
      </c>
      <c r="H78" s="40">
        <v>0.3</v>
      </c>
      <c r="I78" s="35">
        <v>14.49</v>
      </c>
      <c r="J78" s="40">
        <v>70.5</v>
      </c>
    </row>
    <row r="79" spans="2:11">
      <c r="B79" s="6"/>
      <c r="C79" s="30" t="s">
        <v>28</v>
      </c>
      <c r="D79" s="31" t="s">
        <v>57</v>
      </c>
      <c r="E79" s="30">
        <v>150</v>
      </c>
      <c r="F79" s="32"/>
      <c r="G79" s="33">
        <v>2.25</v>
      </c>
      <c r="H79" s="33">
        <v>0.3</v>
      </c>
      <c r="I79" s="33">
        <v>32.700000000000003</v>
      </c>
      <c r="J79" s="35">
        <f>I79*4+H79*9+G79*4</f>
        <v>142.5</v>
      </c>
    </row>
    <row r="80" spans="2:11" ht="15" customHeight="1">
      <c r="B80" s="6"/>
      <c r="C80" s="3" t="s">
        <v>30</v>
      </c>
      <c r="D80" s="3"/>
      <c r="E80" s="47">
        <v>598</v>
      </c>
      <c r="F80" s="48">
        <v>99</v>
      </c>
      <c r="G80" s="49">
        <f>SUM(G75:G79)</f>
        <v>24.26</v>
      </c>
      <c r="H80" s="49">
        <f>SUM(H75:H79)</f>
        <v>16.48</v>
      </c>
      <c r="I80" s="49">
        <f>SUM(I75:I79)</f>
        <v>77.69</v>
      </c>
      <c r="J80" s="49">
        <f>SUM(J75:J79)</f>
        <v>567.30999999999995</v>
      </c>
      <c r="K80" s="50"/>
    </row>
    <row r="81" spans="1:258" ht="15" customHeight="1">
      <c r="B81" s="6" t="s">
        <v>77</v>
      </c>
      <c r="C81" s="30" t="s">
        <v>20</v>
      </c>
      <c r="D81" s="31" t="s">
        <v>21</v>
      </c>
      <c r="E81" s="30">
        <v>15</v>
      </c>
      <c r="F81" s="32"/>
      <c r="G81" s="32">
        <v>1.94</v>
      </c>
      <c r="H81" s="32">
        <v>3.27</v>
      </c>
      <c r="I81" s="32">
        <v>0.28999999999999998</v>
      </c>
      <c r="J81" s="33">
        <v>38.4</v>
      </c>
    </row>
    <row r="82" spans="1:258" ht="31.7" customHeight="1">
      <c r="B82" s="6"/>
      <c r="C82" s="35" t="s">
        <v>22</v>
      </c>
      <c r="D82" s="31" t="s">
        <v>78</v>
      </c>
      <c r="E82" s="29">
        <v>160</v>
      </c>
      <c r="F82" s="35"/>
      <c r="G82" s="35">
        <v>21.68</v>
      </c>
      <c r="H82" s="35">
        <v>11.52</v>
      </c>
      <c r="I82" s="35">
        <v>32.82</v>
      </c>
      <c r="J82" s="35">
        <v>325.01</v>
      </c>
    </row>
    <row r="83" spans="1:258">
      <c r="B83" s="6"/>
      <c r="C83" s="29" t="s">
        <v>24</v>
      </c>
      <c r="D83" s="31" t="s">
        <v>25</v>
      </c>
      <c r="E83" s="29" t="s">
        <v>26</v>
      </c>
      <c r="F83" s="38"/>
      <c r="G83" s="39"/>
      <c r="H83" s="39"/>
      <c r="I83" s="35">
        <v>11.09</v>
      </c>
      <c r="J83" s="35">
        <v>44.34</v>
      </c>
    </row>
    <row r="84" spans="1:258">
      <c r="B84" s="6"/>
      <c r="C84" s="35"/>
      <c r="D84" s="31" t="s">
        <v>27</v>
      </c>
      <c r="E84" s="29">
        <v>30</v>
      </c>
      <c r="F84" s="38"/>
      <c r="G84" s="35">
        <v>2.37</v>
      </c>
      <c r="H84" s="40">
        <v>0.3</v>
      </c>
      <c r="I84" s="35">
        <v>14.49</v>
      </c>
      <c r="J84" s="40">
        <v>70.5</v>
      </c>
    </row>
    <row r="85" spans="1:258">
      <c r="B85" s="6"/>
      <c r="C85" s="29" t="s">
        <v>28</v>
      </c>
      <c r="D85" s="31" t="s">
        <v>33</v>
      </c>
      <c r="E85" s="29">
        <v>100</v>
      </c>
      <c r="F85" s="38"/>
      <c r="G85" s="40">
        <v>0.4</v>
      </c>
      <c r="H85" s="40">
        <v>0.4</v>
      </c>
      <c r="I85" s="40">
        <v>9.8000000000000007</v>
      </c>
      <c r="J85" s="29">
        <v>47</v>
      </c>
    </row>
    <row r="86" spans="1:258" ht="15" customHeight="1">
      <c r="B86" s="6"/>
      <c r="C86" s="3" t="s">
        <v>30</v>
      </c>
      <c r="D86" s="3"/>
      <c r="E86" s="47">
        <v>505</v>
      </c>
      <c r="F86" s="48">
        <v>99</v>
      </c>
      <c r="G86" s="49">
        <f>SUM(G81:G85)</f>
        <v>26.39</v>
      </c>
      <c r="H86" s="49">
        <f>SUM(H81:H85)</f>
        <v>15.49</v>
      </c>
      <c r="I86" s="49">
        <f>SUM(I81:I85)</f>
        <v>68.490000000000009</v>
      </c>
      <c r="J86" s="49">
        <f>SUM(J81:J85)</f>
        <v>525.25</v>
      </c>
      <c r="K86" s="50"/>
    </row>
    <row r="87" spans="1:258" ht="15" customHeight="1">
      <c r="B87" s="6" t="s">
        <v>79</v>
      </c>
      <c r="C87" s="29" t="s">
        <v>34</v>
      </c>
      <c r="D87" s="24" t="s">
        <v>35</v>
      </c>
      <c r="E87" s="29">
        <v>10</v>
      </c>
      <c r="F87" s="32"/>
      <c r="G87" s="35">
        <v>0.12</v>
      </c>
      <c r="H87" s="35">
        <v>6.2</v>
      </c>
      <c r="I87" s="35">
        <v>1.96</v>
      </c>
      <c r="J87" s="35">
        <v>66.400000000000006</v>
      </c>
    </row>
    <row r="88" spans="1:258" s="37" customFormat="1" ht="20.45" customHeight="1">
      <c r="A88" s="34"/>
      <c r="B88" s="6"/>
      <c r="C88" s="35" t="s">
        <v>80</v>
      </c>
      <c r="D88" s="31" t="s">
        <v>81</v>
      </c>
      <c r="E88" s="29" t="s">
        <v>82</v>
      </c>
      <c r="F88" s="38"/>
      <c r="G88" s="35">
        <v>8.9</v>
      </c>
      <c r="H88" s="35">
        <v>5.6</v>
      </c>
      <c r="I88" s="35">
        <v>63.2</v>
      </c>
      <c r="J88" s="35">
        <v>304</v>
      </c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  <c r="DH88" s="36"/>
      <c r="DI88" s="36"/>
      <c r="DJ88" s="36"/>
      <c r="DK88" s="36"/>
      <c r="DL88" s="36"/>
      <c r="DM88" s="36"/>
      <c r="DN88" s="36"/>
      <c r="DO88" s="36"/>
      <c r="DP88" s="36"/>
      <c r="DQ88" s="36"/>
      <c r="DR88" s="36"/>
      <c r="DS88" s="36"/>
      <c r="DT88" s="36"/>
      <c r="DU88" s="36"/>
      <c r="DV88" s="36"/>
      <c r="DW88" s="36"/>
      <c r="DX88" s="36"/>
      <c r="DY88" s="36"/>
      <c r="DZ88" s="36"/>
      <c r="EA88" s="36"/>
      <c r="EB88" s="36"/>
      <c r="EC88" s="36"/>
      <c r="ED88" s="36"/>
      <c r="EE88" s="36"/>
      <c r="EF88" s="36"/>
      <c r="EG88" s="36"/>
      <c r="EH88" s="36"/>
      <c r="EI88" s="36"/>
      <c r="EJ88" s="36"/>
      <c r="EK88" s="36"/>
      <c r="EL88" s="36"/>
      <c r="EM88" s="36"/>
      <c r="EN88" s="36"/>
      <c r="EO88" s="36"/>
      <c r="EP88" s="36"/>
      <c r="EQ88" s="36"/>
      <c r="ER88" s="36"/>
      <c r="ES88" s="36"/>
      <c r="ET88" s="36"/>
      <c r="EU88" s="36"/>
      <c r="EV88" s="36"/>
      <c r="EW88" s="36"/>
      <c r="EX88" s="36"/>
      <c r="EY88" s="36"/>
      <c r="EZ88" s="36"/>
      <c r="FA88" s="36"/>
      <c r="FB88" s="36"/>
      <c r="FC88" s="36"/>
      <c r="FD88" s="36"/>
      <c r="FE88" s="36"/>
      <c r="FF88" s="36"/>
      <c r="FG88" s="36"/>
      <c r="FH88" s="36"/>
      <c r="FI88" s="36"/>
      <c r="FJ88" s="36"/>
      <c r="FK88" s="36"/>
      <c r="FL88" s="36"/>
      <c r="FM88" s="36"/>
      <c r="FN88" s="36"/>
      <c r="FO88" s="36"/>
      <c r="FP88" s="36"/>
      <c r="FQ88" s="36"/>
      <c r="FR88" s="36"/>
      <c r="FS88" s="36"/>
      <c r="FT88" s="36"/>
      <c r="FU88" s="36"/>
      <c r="FV88" s="36"/>
      <c r="FW88" s="36"/>
      <c r="FX88" s="36"/>
      <c r="FY88" s="36"/>
      <c r="FZ88" s="36"/>
      <c r="GA88" s="36"/>
      <c r="GB88" s="36"/>
      <c r="GC88" s="36"/>
      <c r="GD88" s="36"/>
      <c r="GE88" s="36"/>
      <c r="GF88" s="36"/>
      <c r="GG88" s="36"/>
      <c r="GH88" s="36"/>
      <c r="GI88" s="36"/>
      <c r="GJ88" s="36"/>
      <c r="GK88" s="36"/>
      <c r="GL88" s="36"/>
      <c r="GM88" s="36"/>
      <c r="GN88" s="36"/>
      <c r="GO88" s="36"/>
      <c r="GP88" s="36"/>
      <c r="GQ88" s="36"/>
      <c r="GR88" s="36"/>
      <c r="GS88" s="36"/>
      <c r="GT88" s="36"/>
      <c r="GU88" s="36"/>
      <c r="GV88" s="36"/>
      <c r="GW88" s="36"/>
      <c r="GX88" s="36"/>
      <c r="GY88" s="36"/>
      <c r="GZ88" s="36"/>
      <c r="HA88" s="36"/>
      <c r="HB88" s="36"/>
      <c r="HC88" s="36"/>
      <c r="HD88" s="36"/>
      <c r="HE88" s="36"/>
      <c r="HF88" s="36"/>
      <c r="HG88" s="36"/>
      <c r="HH88" s="36"/>
      <c r="HI88" s="36"/>
      <c r="HJ88" s="36"/>
      <c r="HK88" s="36"/>
      <c r="HL88" s="36"/>
      <c r="HM88" s="36"/>
      <c r="HN88" s="36"/>
      <c r="HO88" s="36"/>
      <c r="HP88" s="36"/>
      <c r="HQ88" s="36"/>
      <c r="HR88" s="36"/>
      <c r="HS88" s="36"/>
      <c r="HT88" s="36"/>
      <c r="HU88" s="36"/>
      <c r="HV88" s="36"/>
      <c r="HW88" s="36"/>
      <c r="HX88" s="36"/>
      <c r="HY88" s="36"/>
      <c r="HZ88" s="36"/>
      <c r="IA88" s="36"/>
      <c r="IB88" s="36"/>
      <c r="IC88" s="36"/>
      <c r="ID88" s="36"/>
      <c r="IE88" s="36"/>
      <c r="IF88" s="36"/>
      <c r="IG88" s="36"/>
      <c r="IH88" s="36"/>
      <c r="II88" s="36"/>
      <c r="IJ88" s="36"/>
      <c r="IK88" s="36"/>
      <c r="IL88" s="36"/>
      <c r="IM88" s="36"/>
      <c r="IN88" s="36"/>
      <c r="IO88" s="36"/>
      <c r="IP88" s="36"/>
      <c r="IQ88" s="36"/>
      <c r="IR88" s="36"/>
      <c r="IS88" s="36"/>
      <c r="IT88" s="36"/>
      <c r="IU88" s="36"/>
      <c r="IV88" s="36"/>
      <c r="IW88" s="36"/>
      <c r="IX88" s="36"/>
    </row>
    <row r="89" spans="1:258">
      <c r="B89" s="6"/>
      <c r="C89" s="29" t="s">
        <v>39</v>
      </c>
      <c r="D89" s="31" t="s">
        <v>40</v>
      </c>
      <c r="E89" s="29">
        <v>180</v>
      </c>
      <c r="F89" s="38"/>
      <c r="G89" s="35">
        <v>3.5</v>
      </c>
      <c r="H89" s="35">
        <v>2.9</v>
      </c>
      <c r="I89" s="35">
        <v>22.58</v>
      </c>
      <c r="J89" s="35">
        <v>129.87</v>
      </c>
    </row>
    <row r="90" spans="1:258">
      <c r="B90" s="6"/>
      <c r="C90" s="35"/>
      <c r="D90" s="31" t="s">
        <v>27</v>
      </c>
      <c r="E90" s="29">
        <v>30</v>
      </c>
      <c r="F90" s="38"/>
      <c r="G90" s="35">
        <v>2.37</v>
      </c>
      <c r="H90" s="40">
        <v>0.3</v>
      </c>
      <c r="I90" s="35">
        <v>14.49</v>
      </c>
      <c r="J90" s="40">
        <v>70.5</v>
      </c>
    </row>
    <row r="91" spans="1:258">
      <c r="B91" s="28"/>
      <c r="C91" s="29" t="s">
        <v>28</v>
      </c>
      <c r="D91" s="31" t="s">
        <v>33</v>
      </c>
      <c r="E91" s="29">
        <v>100</v>
      </c>
      <c r="F91" s="38"/>
      <c r="G91" s="40">
        <v>0.4</v>
      </c>
      <c r="H91" s="40">
        <v>0.4</v>
      </c>
      <c r="I91" s="40">
        <v>9.8000000000000007</v>
      </c>
      <c r="J91" s="29">
        <v>47</v>
      </c>
    </row>
    <row r="92" spans="1:258" ht="15" customHeight="1">
      <c r="B92" s="28"/>
      <c r="C92" s="3" t="s">
        <v>30</v>
      </c>
      <c r="D92" s="3"/>
      <c r="E92" s="47">
        <v>582</v>
      </c>
      <c r="F92" s="48">
        <v>99</v>
      </c>
      <c r="G92" s="49">
        <f>SUM(G87:G91)</f>
        <v>15.290000000000001</v>
      </c>
      <c r="H92" s="49">
        <f>SUM(H87:H91)</f>
        <v>15.400000000000002</v>
      </c>
      <c r="I92" s="49">
        <f>SUM(I87:I91)</f>
        <v>112.02999999999999</v>
      </c>
      <c r="J92" s="49">
        <f>SUM(J87:J91)</f>
        <v>617.77</v>
      </c>
      <c r="K92" s="50"/>
    </row>
    <row r="93" spans="1:258" ht="15" customHeight="1">
      <c r="B93" s="6" t="s">
        <v>83</v>
      </c>
      <c r="C93" s="82" t="s">
        <v>84</v>
      </c>
      <c r="D93" s="83" t="s">
        <v>85</v>
      </c>
      <c r="E93" s="82" t="s">
        <v>86</v>
      </c>
      <c r="F93" s="55"/>
      <c r="G93" s="70">
        <v>12.93</v>
      </c>
      <c r="H93" s="70">
        <v>16.22</v>
      </c>
      <c r="I93" s="70">
        <v>11.76</v>
      </c>
      <c r="J93" s="70">
        <v>244.79</v>
      </c>
    </row>
    <row r="94" spans="1:258">
      <c r="B94" s="6"/>
      <c r="C94" s="71">
        <v>171</v>
      </c>
      <c r="D94" s="72" t="s">
        <v>87</v>
      </c>
      <c r="E94" s="71">
        <v>150</v>
      </c>
      <c r="F94" s="55"/>
      <c r="G94" s="73">
        <v>6.6</v>
      </c>
      <c r="H94" s="73">
        <v>8.9</v>
      </c>
      <c r="I94" s="73">
        <v>32.4</v>
      </c>
      <c r="J94" s="73">
        <v>237</v>
      </c>
    </row>
    <row r="95" spans="1:258">
      <c r="B95" s="6"/>
      <c r="C95" s="29" t="s">
        <v>47</v>
      </c>
      <c r="D95" s="31" t="s">
        <v>48</v>
      </c>
      <c r="E95" s="29">
        <v>200</v>
      </c>
      <c r="F95" s="38"/>
      <c r="G95" s="35">
        <v>0.06</v>
      </c>
      <c r="H95" s="35">
        <v>0.01</v>
      </c>
      <c r="I95" s="35">
        <v>11.19</v>
      </c>
      <c r="J95" s="35">
        <v>46.28</v>
      </c>
    </row>
    <row r="96" spans="1:258">
      <c r="B96" s="6"/>
      <c r="C96" s="35"/>
      <c r="D96" s="31" t="s">
        <v>27</v>
      </c>
      <c r="E96" s="29">
        <v>30</v>
      </c>
      <c r="F96" s="38"/>
      <c r="G96" s="35">
        <v>2.37</v>
      </c>
      <c r="H96" s="40">
        <v>0.3</v>
      </c>
      <c r="I96" s="35">
        <v>14.49</v>
      </c>
      <c r="J96" s="40">
        <v>70.5</v>
      </c>
    </row>
    <row r="97" spans="2:11">
      <c r="B97" s="6"/>
      <c r="C97" s="30" t="s">
        <v>28</v>
      </c>
      <c r="D97" s="31" t="s">
        <v>57</v>
      </c>
      <c r="E97" s="30">
        <v>150</v>
      </c>
      <c r="F97" s="32"/>
      <c r="G97" s="33">
        <v>2.25</v>
      </c>
      <c r="H97" s="33">
        <v>0.3</v>
      </c>
      <c r="I97" s="33">
        <v>32.700000000000003</v>
      </c>
      <c r="J97" s="35">
        <f>I97*4+H97*9+G97*4</f>
        <v>142.5</v>
      </c>
    </row>
    <row r="98" spans="2:11" ht="15" customHeight="1">
      <c r="B98" s="28"/>
      <c r="C98" s="3" t="s">
        <v>30</v>
      </c>
      <c r="D98" s="3"/>
      <c r="E98" s="47">
        <f>SUM(E93:E97)</f>
        <v>530</v>
      </c>
      <c r="F98" s="84">
        <v>99</v>
      </c>
      <c r="G98" s="49">
        <f>SUM(G93:G97)</f>
        <v>24.21</v>
      </c>
      <c r="H98" s="49">
        <f>SUM(H93:H97)</f>
        <v>25.73</v>
      </c>
      <c r="I98" s="49">
        <f>SUM(I93:I97)</f>
        <v>102.53999999999999</v>
      </c>
      <c r="J98" s="49">
        <f>SUM(J93:J97)</f>
        <v>741.06999999999994</v>
      </c>
      <c r="K98" s="50"/>
    </row>
    <row r="99" spans="2:11" ht="32.450000000000003" customHeight="1">
      <c r="B99" s="6" t="s">
        <v>88</v>
      </c>
      <c r="C99" s="85" t="s">
        <v>89</v>
      </c>
      <c r="D99" s="86" t="s">
        <v>90</v>
      </c>
      <c r="E99" s="85">
        <v>150</v>
      </c>
      <c r="F99" s="38"/>
      <c r="G99" s="87">
        <f>18.41+0.64</f>
        <v>19.05</v>
      </c>
      <c r="H99" s="87">
        <f>16.28+2.52</f>
        <v>18.8</v>
      </c>
      <c r="I99" s="87">
        <f>3.82+2.96</f>
        <v>6.7799999999999994</v>
      </c>
      <c r="J99" s="87">
        <f>236.66+37.08</f>
        <v>273.74</v>
      </c>
    </row>
    <row r="100" spans="2:11" ht="20.65" customHeight="1">
      <c r="B100" s="6"/>
      <c r="C100" s="29" t="s">
        <v>47</v>
      </c>
      <c r="D100" s="31" t="s">
        <v>48</v>
      </c>
      <c r="E100" s="88" t="s">
        <v>49</v>
      </c>
      <c r="F100" s="38"/>
      <c r="G100" s="89">
        <v>0.06</v>
      </c>
      <c r="H100" s="89">
        <v>0.01</v>
      </c>
      <c r="I100" s="89">
        <v>11.19</v>
      </c>
      <c r="J100" s="89">
        <v>46.28</v>
      </c>
    </row>
    <row r="101" spans="2:11">
      <c r="B101" s="6"/>
      <c r="C101" s="35"/>
      <c r="D101" s="31" t="s">
        <v>27</v>
      </c>
      <c r="E101" s="29">
        <v>30</v>
      </c>
      <c r="F101" s="38"/>
      <c r="G101" s="35">
        <v>2.37</v>
      </c>
      <c r="H101" s="40">
        <v>0.3</v>
      </c>
      <c r="I101" s="35">
        <v>14.49</v>
      </c>
      <c r="J101" s="40">
        <v>70.5</v>
      </c>
    </row>
    <row r="102" spans="2:11">
      <c r="B102" s="6"/>
      <c r="C102" s="29" t="s">
        <v>28</v>
      </c>
      <c r="D102" s="31" t="s">
        <v>91</v>
      </c>
      <c r="E102" s="29">
        <v>42</v>
      </c>
      <c r="F102" s="38"/>
      <c r="G102" s="40">
        <v>3.5</v>
      </c>
      <c r="H102" s="40">
        <v>4</v>
      </c>
      <c r="I102" s="40">
        <v>16</v>
      </c>
      <c r="J102" s="29">
        <v>110</v>
      </c>
    </row>
    <row r="103" spans="2:11">
      <c r="B103" s="6"/>
      <c r="C103" s="29" t="s">
        <v>28</v>
      </c>
      <c r="D103" s="31" t="s">
        <v>33</v>
      </c>
      <c r="E103" s="29">
        <v>100</v>
      </c>
      <c r="F103" s="38"/>
      <c r="G103" s="40">
        <v>0.4</v>
      </c>
      <c r="H103" s="40">
        <v>0.4</v>
      </c>
      <c r="I103" s="40">
        <v>9.8000000000000007</v>
      </c>
      <c r="J103" s="29">
        <v>47</v>
      </c>
    </row>
    <row r="104" spans="2:11" ht="15" customHeight="1">
      <c r="B104" s="6"/>
      <c r="C104" s="3" t="s">
        <v>30</v>
      </c>
      <c r="D104" s="3"/>
      <c r="E104" s="47">
        <v>522</v>
      </c>
      <c r="F104" s="48">
        <v>99</v>
      </c>
      <c r="G104" s="49">
        <f>SUM(G99:G103)</f>
        <v>25.38</v>
      </c>
      <c r="H104" s="49">
        <f>SUM(H99:H103)</f>
        <v>23.51</v>
      </c>
      <c r="I104" s="49">
        <f>SUM(I99:I103)</f>
        <v>58.260000000000005</v>
      </c>
      <c r="J104" s="49">
        <f>SUM(J99:J103)</f>
        <v>547.52</v>
      </c>
      <c r="K104" s="50"/>
    </row>
    <row r="105" spans="2:11" ht="15" customHeight="1">
      <c r="B105" s="6" t="s">
        <v>92</v>
      </c>
      <c r="C105" s="29" t="s">
        <v>34</v>
      </c>
      <c r="D105" s="31" t="s">
        <v>59</v>
      </c>
      <c r="E105" s="29">
        <v>15</v>
      </c>
      <c r="F105" s="38"/>
      <c r="G105" s="40">
        <v>3.9</v>
      </c>
      <c r="H105" s="35">
        <v>3.92</v>
      </c>
      <c r="I105" s="39"/>
      <c r="J105" s="40">
        <v>51.6</v>
      </c>
    </row>
    <row r="106" spans="2:11">
      <c r="B106" s="6"/>
      <c r="C106" s="90">
        <v>294</v>
      </c>
      <c r="D106" s="54" t="s">
        <v>93</v>
      </c>
      <c r="E106" s="90">
        <v>90</v>
      </c>
      <c r="F106" s="44"/>
      <c r="G106" s="70">
        <v>12.16</v>
      </c>
      <c r="H106" s="70">
        <v>9.8000000000000007</v>
      </c>
      <c r="I106" s="70">
        <v>14.5</v>
      </c>
      <c r="J106" s="70">
        <v>133.99</v>
      </c>
    </row>
    <row r="107" spans="2:11">
      <c r="B107" s="6"/>
      <c r="C107" s="29" t="s">
        <v>61</v>
      </c>
      <c r="D107" s="67" t="s">
        <v>62</v>
      </c>
      <c r="E107" s="68">
        <v>155</v>
      </c>
      <c r="F107" s="38"/>
      <c r="G107" s="69">
        <v>6.6</v>
      </c>
      <c r="H107" s="70">
        <v>4.3</v>
      </c>
      <c r="I107" s="69">
        <v>42.3</v>
      </c>
      <c r="J107" s="69">
        <v>235</v>
      </c>
    </row>
    <row r="108" spans="2:11">
      <c r="B108" s="6"/>
      <c r="C108" s="29" t="s">
        <v>24</v>
      </c>
      <c r="D108" s="31" t="s">
        <v>25</v>
      </c>
      <c r="E108" s="29">
        <v>200</v>
      </c>
      <c r="F108" s="38"/>
      <c r="G108" s="39"/>
      <c r="H108" s="39"/>
      <c r="I108" s="35">
        <v>11.09</v>
      </c>
      <c r="J108" s="35">
        <v>44.34</v>
      </c>
    </row>
    <row r="109" spans="2:11">
      <c r="B109" s="6"/>
      <c r="C109" s="35"/>
      <c r="D109" s="31" t="s">
        <v>27</v>
      </c>
      <c r="E109" s="29">
        <v>30</v>
      </c>
      <c r="F109" s="38"/>
      <c r="G109" s="35">
        <v>2.37</v>
      </c>
      <c r="H109" s="40">
        <v>0.3</v>
      </c>
      <c r="I109" s="35">
        <v>14.49</v>
      </c>
      <c r="J109" s="40">
        <v>70.5</v>
      </c>
    </row>
    <row r="110" spans="2:11">
      <c r="B110" s="6"/>
      <c r="C110" s="29" t="s">
        <v>28</v>
      </c>
      <c r="D110" s="31" t="s">
        <v>33</v>
      </c>
      <c r="E110" s="29">
        <v>100</v>
      </c>
      <c r="F110" s="38"/>
      <c r="G110" s="40">
        <v>0.4</v>
      </c>
      <c r="H110" s="40">
        <v>0.4</v>
      </c>
      <c r="I110" s="40">
        <v>9.8000000000000007</v>
      </c>
      <c r="J110" s="29">
        <v>47</v>
      </c>
    </row>
    <row r="111" spans="2:11" ht="15" customHeight="1">
      <c r="B111" s="6"/>
      <c r="C111" s="3" t="s">
        <v>30</v>
      </c>
      <c r="D111" s="3"/>
      <c r="E111" s="47">
        <f>SUM(E105:E110)</f>
        <v>590</v>
      </c>
      <c r="F111" s="48">
        <v>99</v>
      </c>
      <c r="G111" s="49">
        <f>SUM(G105:G110)</f>
        <v>25.429999999999996</v>
      </c>
      <c r="H111" s="49">
        <f>SUM(H105:H110)</f>
        <v>18.72</v>
      </c>
      <c r="I111" s="49">
        <f>SUM(I105:I110)</f>
        <v>92.179999999999993</v>
      </c>
      <c r="J111" s="49">
        <f>SUM(J105:J110)</f>
        <v>582.43000000000006</v>
      </c>
      <c r="K111" s="50"/>
    </row>
    <row r="112" spans="2:11" ht="15" customHeight="1">
      <c r="B112" s="6" t="s">
        <v>94</v>
      </c>
      <c r="C112" s="35"/>
      <c r="D112" s="31" t="s">
        <v>71</v>
      </c>
      <c r="E112" s="30">
        <v>120</v>
      </c>
      <c r="F112" s="32"/>
      <c r="G112" s="33">
        <v>7.6</v>
      </c>
      <c r="H112" s="33">
        <v>3.9</v>
      </c>
      <c r="I112" s="33">
        <v>0</v>
      </c>
      <c r="J112" s="35">
        <v>118.3</v>
      </c>
    </row>
    <row r="113" spans="1:11" s="36" customFormat="1" ht="18.399999999999999" customHeight="1">
      <c r="A113" s="34"/>
      <c r="B113" s="6"/>
      <c r="C113" s="91">
        <v>173.05</v>
      </c>
      <c r="D113" s="46" t="s">
        <v>95</v>
      </c>
      <c r="E113" s="91" t="s">
        <v>96</v>
      </c>
      <c r="F113" s="38"/>
      <c r="G113" s="92">
        <v>8.4</v>
      </c>
      <c r="H113" s="92">
        <v>11.08</v>
      </c>
      <c r="I113" s="92">
        <v>42.3</v>
      </c>
      <c r="J113" s="92">
        <f>I113*4+H113*9+G113*4</f>
        <v>302.52</v>
      </c>
    </row>
    <row r="114" spans="1:11" ht="22.9" customHeight="1">
      <c r="B114" s="6"/>
      <c r="C114" s="29" t="s">
        <v>47</v>
      </c>
      <c r="D114" s="31" t="s">
        <v>48</v>
      </c>
      <c r="E114" s="88" t="s">
        <v>49</v>
      </c>
      <c r="F114" s="38"/>
      <c r="G114" s="89">
        <v>0.06</v>
      </c>
      <c r="H114" s="89">
        <v>0.01</v>
      </c>
      <c r="I114" s="89">
        <v>11.19</v>
      </c>
      <c r="J114" s="89">
        <v>46.28</v>
      </c>
    </row>
    <row r="115" spans="1:11">
      <c r="B115" s="6"/>
      <c r="C115" s="35"/>
      <c r="D115" s="31" t="s">
        <v>27</v>
      </c>
      <c r="E115" s="29">
        <v>30</v>
      </c>
      <c r="F115" s="38"/>
      <c r="G115" s="35">
        <v>2.37</v>
      </c>
      <c r="H115" s="40">
        <v>0.3</v>
      </c>
      <c r="I115" s="35">
        <v>14.49</v>
      </c>
      <c r="J115" s="40">
        <v>70.5</v>
      </c>
    </row>
    <row r="116" spans="1:11">
      <c r="B116" s="6"/>
      <c r="C116" s="29" t="s">
        <v>28</v>
      </c>
      <c r="D116" s="31" t="s">
        <v>33</v>
      </c>
      <c r="E116" s="29">
        <v>100</v>
      </c>
      <c r="F116" s="38"/>
      <c r="G116" s="40">
        <v>0.4</v>
      </c>
      <c r="H116" s="40">
        <v>0.4</v>
      </c>
      <c r="I116" s="40">
        <v>9.8000000000000007</v>
      </c>
      <c r="J116" s="29">
        <v>47</v>
      </c>
    </row>
    <row r="117" spans="1:11" ht="15" customHeight="1">
      <c r="B117" s="6"/>
      <c r="C117" s="3" t="s">
        <v>30</v>
      </c>
      <c r="D117" s="3"/>
      <c r="E117" s="93">
        <v>650</v>
      </c>
      <c r="F117" s="48">
        <v>99</v>
      </c>
      <c r="G117" s="94">
        <f>SUM(G112:G116)</f>
        <v>18.829999999999998</v>
      </c>
      <c r="H117" s="94">
        <f>SUM(H112:H116)</f>
        <v>15.690000000000001</v>
      </c>
      <c r="I117" s="94">
        <f>SUM(I112:I116)</f>
        <v>77.779999999999987</v>
      </c>
      <c r="J117" s="94">
        <f>SUM(J112:J116)</f>
        <v>584.6</v>
      </c>
      <c r="K117" s="50"/>
    </row>
    <row r="118" spans="1:11" ht="30.75" customHeight="1">
      <c r="B118" s="2" t="s">
        <v>97</v>
      </c>
      <c r="C118" s="32" t="s">
        <v>52</v>
      </c>
      <c r="D118" s="31" t="s">
        <v>98</v>
      </c>
      <c r="E118" s="30" t="s">
        <v>73</v>
      </c>
      <c r="F118" s="60"/>
      <c r="G118" s="32">
        <v>4.8600000000000003</v>
      </c>
      <c r="H118" s="32">
        <v>7.54</v>
      </c>
      <c r="I118" s="32">
        <v>35.85</v>
      </c>
      <c r="J118" s="32">
        <v>219.5</v>
      </c>
    </row>
    <row r="119" spans="1:11" ht="17.850000000000001" customHeight="1">
      <c r="B119" s="2"/>
      <c r="C119" s="29">
        <v>486</v>
      </c>
      <c r="D119" s="31" t="s">
        <v>99</v>
      </c>
      <c r="E119" s="29">
        <v>100</v>
      </c>
      <c r="F119" s="38"/>
      <c r="G119" s="35">
        <v>7.63</v>
      </c>
      <c r="H119" s="35">
        <v>8.16</v>
      </c>
      <c r="I119" s="35">
        <v>31.26</v>
      </c>
      <c r="J119" s="35">
        <v>232.42</v>
      </c>
    </row>
    <row r="120" spans="1:11">
      <c r="B120" s="2"/>
      <c r="C120" s="29" t="s">
        <v>24</v>
      </c>
      <c r="D120" s="31" t="s">
        <v>25</v>
      </c>
      <c r="E120" s="29" t="s">
        <v>26</v>
      </c>
      <c r="F120" s="38"/>
      <c r="G120" s="39"/>
      <c r="H120" s="39"/>
      <c r="I120" s="35">
        <v>11.09</v>
      </c>
      <c r="J120" s="35">
        <v>44.34</v>
      </c>
    </row>
    <row r="121" spans="1:11">
      <c r="B121" s="2"/>
      <c r="C121" s="35"/>
      <c r="D121" s="31" t="s">
        <v>27</v>
      </c>
      <c r="E121" s="29">
        <v>30</v>
      </c>
      <c r="F121" s="38"/>
      <c r="G121" s="35">
        <v>2.37</v>
      </c>
      <c r="H121" s="40">
        <v>0.3</v>
      </c>
      <c r="I121" s="35">
        <v>14.49</v>
      </c>
      <c r="J121" s="40">
        <v>70.5</v>
      </c>
    </row>
    <row r="122" spans="1:11">
      <c r="B122" s="2"/>
      <c r="C122" s="29" t="s">
        <v>28</v>
      </c>
      <c r="D122" s="31" t="s">
        <v>29</v>
      </c>
      <c r="E122" s="29">
        <v>100</v>
      </c>
      <c r="F122" s="38"/>
      <c r="G122" s="40">
        <v>0.4</v>
      </c>
      <c r="H122" s="40">
        <v>0.3</v>
      </c>
      <c r="I122" s="40">
        <v>10.9</v>
      </c>
      <c r="J122" s="29">
        <v>42</v>
      </c>
    </row>
    <row r="123" spans="1:11" ht="15" customHeight="1">
      <c r="B123" s="2"/>
      <c r="C123" s="3" t="s">
        <v>30</v>
      </c>
      <c r="D123" s="3"/>
      <c r="E123" s="47">
        <v>630</v>
      </c>
      <c r="F123" s="48">
        <v>99</v>
      </c>
      <c r="G123" s="49">
        <f>SUM(G118:G122)</f>
        <v>15.26</v>
      </c>
      <c r="H123" s="49">
        <f>SUM(H118:H122)</f>
        <v>16.3</v>
      </c>
      <c r="I123" s="49">
        <f>SUM(I118:I122)</f>
        <v>103.59</v>
      </c>
      <c r="J123" s="49">
        <f>SUM(J118:J122)</f>
        <v>608.76</v>
      </c>
      <c r="K123" s="50"/>
    </row>
    <row r="124" spans="1:11" ht="21.95" customHeight="1">
      <c r="B124" s="2" t="s">
        <v>100</v>
      </c>
      <c r="C124" s="82"/>
      <c r="D124" s="31" t="s">
        <v>64</v>
      </c>
      <c r="E124" s="30">
        <v>50</v>
      </c>
      <c r="F124" s="55"/>
      <c r="G124" s="32">
        <v>6.5</v>
      </c>
      <c r="H124" s="33">
        <v>12.5</v>
      </c>
      <c r="I124" s="32">
        <v>0</v>
      </c>
      <c r="J124" s="33">
        <v>138.5</v>
      </c>
    </row>
    <row r="125" spans="1:11" ht="19.350000000000001" customHeight="1">
      <c r="B125" s="2"/>
      <c r="C125" s="29" t="s">
        <v>61</v>
      </c>
      <c r="D125" s="67" t="s">
        <v>62</v>
      </c>
      <c r="E125" s="68">
        <v>155</v>
      </c>
      <c r="F125" s="38"/>
      <c r="G125" s="69">
        <v>6.6</v>
      </c>
      <c r="H125" s="70">
        <v>4.3</v>
      </c>
      <c r="I125" s="69">
        <v>42.3</v>
      </c>
      <c r="J125" s="69">
        <v>235</v>
      </c>
    </row>
    <row r="126" spans="1:11">
      <c r="B126" s="2"/>
      <c r="C126" s="29" t="s">
        <v>47</v>
      </c>
      <c r="D126" s="31" t="s">
        <v>48</v>
      </c>
      <c r="E126" s="79" t="s">
        <v>49</v>
      </c>
      <c r="F126" s="38"/>
      <c r="G126" s="80">
        <v>0.06</v>
      </c>
      <c r="H126" s="80">
        <f>0.06</f>
        <v>0.06</v>
      </c>
      <c r="I126" s="80">
        <f>6.7</f>
        <v>6.7</v>
      </c>
      <c r="J126" s="80">
        <v>46.28</v>
      </c>
    </row>
    <row r="127" spans="1:11">
      <c r="B127" s="2"/>
      <c r="C127" s="35"/>
      <c r="D127" s="31" t="s">
        <v>27</v>
      </c>
      <c r="E127" s="29">
        <v>30</v>
      </c>
      <c r="F127" s="38"/>
      <c r="G127" s="35">
        <v>2.37</v>
      </c>
      <c r="H127" s="40">
        <v>0.3</v>
      </c>
      <c r="I127" s="35">
        <v>14.49</v>
      </c>
      <c r="J127" s="40">
        <v>70.5</v>
      </c>
    </row>
    <row r="128" spans="1:11">
      <c r="B128" s="2"/>
      <c r="C128" s="30" t="s">
        <v>28</v>
      </c>
      <c r="D128" s="31" t="s">
        <v>57</v>
      </c>
      <c r="E128" s="30">
        <v>150</v>
      </c>
      <c r="F128" s="32"/>
      <c r="G128" s="33">
        <v>2.25</v>
      </c>
      <c r="H128" s="33">
        <v>0.3</v>
      </c>
      <c r="I128" s="33">
        <v>32.700000000000003</v>
      </c>
      <c r="J128" s="35">
        <f>I128*4+H128*9+G128*4</f>
        <v>142.5</v>
      </c>
    </row>
    <row r="129" spans="1:258" ht="15" customHeight="1">
      <c r="B129" s="2"/>
      <c r="C129" s="3" t="s">
        <v>30</v>
      </c>
      <c r="D129" s="3"/>
      <c r="E129" s="47">
        <v>585</v>
      </c>
      <c r="F129" s="48">
        <v>99</v>
      </c>
      <c r="G129" s="49">
        <f>SUM(G124:G128)</f>
        <v>17.78</v>
      </c>
      <c r="H129" s="49">
        <f>SUM(H124:H128)</f>
        <v>17.46</v>
      </c>
      <c r="I129" s="49">
        <f>SUM(I124:I128)</f>
        <v>96.19</v>
      </c>
      <c r="J129" s="49">
        <f>SUM(J124:J128)</f>
        <v>632.78</v>
      </c>
      <c r="K129" s="50"/>
    </row>
    <row r="130" spans="1:258">
      <c r="B130" s="46"/>
      <c r="C130" s="29" t="s">
        <v>34</v>
      </c>
      <c r="D130" s="31" t="s">
        <v>41</v>
      </c>
      <c r="E130" s="29">
        <v>10</v>
      </c>
      <c r="F130" s="48"/>
      <c r="G130" s="35">
        <v>0.08</v>
      </c>
      <c r="H130" s="35">
        <v>7.25</v>
      </c>
      <c r="I130" s="35">
        <v>0.13</v>
      </c>
      <c r="J130" s="35">
        <v>66.09</v>
      </c>
      <c r="K130" s="50"/>
    </row>
    <row r="131" spans="1:258" ht="17.649999999999999" customHeight="1">
      <c r="B131" s="2" t="s">
        <v>101</v>
      </c>
      <c r="C131" s="70" t="s">
        <v>102</v>
      </c>
      <c r="D131" s="95" t="s">
        <v>103</v>
      </c>
      <c r="E131" s="82">
        <v>90</v>
      </c>
      <c r="F131" s="55"/>
      <c r="G131" s="70">
        <v>10.39</v>
      </c>
      <c r="H131" s="70">
        <v>8.8699999999999992</v>
      </c>
      <c r="I131" s="70">
        <v>1.76</v>
      </c>
      <c r="J131" s="70">
        <v>128.52000000000001</v>
      </c>
    </row>
    <row r="132" spans="1:258">
      <c r="B132" s="2"/>
      <c r="C132" s="82" t="s">
        <v>104</v>
      </c>
      <c r="D132" s="95" t="s">
        <v>105</v>
      </c>
      <c r="E132" s="96">
        <v>155</v>
      </c>
      <c r="F132" s="55"/>
      <c r="G132" s="97">
        <v>3.24</v>
      </c>
      <c r="H132" s="97">
        <v>6.82</v>
      </c>
      <c r="I132" s="97">
        <v>22.25</v>
      </c>
      <c r="J132" s="97">
        <v>163.78</v>
      </c>
    </row>
    <row r="133" spans="1:258" s="37" customFormat="1" ht="17.25" customHeight="1">
      <c r="A133" s="34"/>
      <c r="B133" s="2"/>
      <c r="C133" s="29" t="s">
        <v>47</v>
      </c>
      <c r="D133" s="31" t="s">
        <v>48</v>
      </c>
      <c r="E133" s="79" t="s">
        <v>49</v>
      </c>
      <c r="F133" s="44"/>
      <c r="G133" s="80">
        <v>0.06</v>
      </c>
      <c r="H133" s="80">
        <v>0.01</v>
      </c>
      <c r="I133" s="80">
        <v>11.19</v>
      </c>
      <c r="J133" s="80">
        <v>46.28</v>
      </c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  <c r="BO133" s="36"/>
      <c r="BP133" s="36"/>
      <c r="BQ133" s="36"/>
      <c r="BR133" s="36"/>
      <c r="BS133" s="36"/>
      <c r="BT133" s="36"/>
      <c r="BU133" s="36"/>
      <c r="BV133" s="36"/>
      <c r="BW133" s="36"/>
      <c r="BX133" s="36"/>
      <c r="BY133" s="36"/>
      <c r="BZ133" s="36"/>
      <c r="CA133" s="36"/>
      <c r="CB133" s="36"/>
      <c r="CC133" s="36"/>
      <c r="CD133" s="36"/>
      <c r="CE133" s="36"/>
      <c r="CF133" s="36"/>
      <c r="CG133" s="36"/>
      <c r="CH133" s="36"/>
      <c r="CI133" s="36"/>
      <c r="CJ133" s="36"/>
      <c r="CK133" s="36"/>
      <c r="CL133" s="36"/>
      <c r="CM133" s="36"/>
      <c r="CN133" s="36"/>
      <c r="CO133" s="36"/>
      <c r="CP133" s="36"/>
      <c r="CQ133" s="36"/>
      <c r="CR133" s="36"/>
      <c r="CS133" s="36"/>
      <c r="CT133" s="36"/>
      <c r="CU133" s="36"/>
      <c r="CV133" s="36"/>
      <c r="CW133" s="36"/>
      <c r="CX133" s="36"/>
      <c r="CY133" s="36"/>
      <c r="CZ133" s="36"/>
      <c r="DA133" s="36"/>
      <c r="DB133" s="36"/>
      <c r="DC133" s="36"/>
      <c r="DD133" s="36"/>
      <c r="DE133" s="36"/>
      <c r="DF133" s="36"/>
      <c r="DG133" s="36"/>
      <c r="DH133" s="36"/>
      <c r="DI133" s="36"/>
      <c r="DJ133" s="36"/>
      <c r="DK133" s="36"/>
      <c r="DL133" s="36"/>
      <c r="DM133" s="36"/>
      <c r="DN133" s="36"/>
      <c r="DO133" s="36"/>
      <c r="DP133" s="36"/>
      <c r="DQ133" s="36"/>
      <c r="DR133" s="36"/>
      <c r="DS133" s="36"/>
      <c r="DT133" s="36"/>
      <c r="DU133" s="36"/>
      <c r="DV133" s="36"/>
      <c r="DW133" s="36"/>
      <c r="DX133" s="36"/>
      <c r="DY133" s="36"/>
      <c r="DZ133" s="36"/>
      <c r="EA133" s="36"/>
      <c r="EB133" s="36"/>
      <c r="EC133" s="36"/>
      <c r="ED133" s="36"/>
      <c r="EE133" s="36"/>
      <c r="EF133" s="36"/>
      <c r="EG133" s="36"/>
      <c r="EH133" s="36"/>
      <c r="EI133" s="36"/>
      <c r="EJ133" s="36"/>
      <c r="EK133" s="36"/>
      <c r="EL133" s="36"/>
      <c r="EM133" s="36"/>
      <c r="EN133" s="36"/>
      <c r="EO133" s="36"/>
      <c r="EP133" s="36"/>
      <c r="EQ133" s="36"/>
      <c r="ER133" s="36"/>
      <c r="ES133" s="36"/>
      <c r="ET133" s="36"/>
      <c r="EU133" s="36"/>
      <c r="EV133" s="36"/>
      <c r="EW133" s="36"/>
      <c r="EX133" s="36"/>
      <c r="EY133" s="36"/>
      <c r="EZ133" s="36"/>
      <c r="FA133" s="36"/>
      <c r="FB133" s="36"/>
      <c r="FC133" s="36"/>
      <c r="FD133" s="36"/>
      <c r="FE133" s="36"/>
      <c r="FF133" s="36"/>
      <c r="FG133" s="36"/>
      <c r="FH133" s="36"/>
      <c r="FI133" s="36"/>
      <c r="FJ133" s="36"/>
      <c r="FK133" s="36"/>
      <c r="FL133" s="36"/>
      <c r="FM133" s="36"/>
      <c r="FN133" s="36"/>
      <c r="FO133" s="36"/>
      <c r="FP133" s="36"/>
      <c r="FQ133" s="36"/>
      <c r="FR133" s="36"/>
      <c r="FS133" s="36"/>
      <c r="FT133" s="36"/>
      <c r="FU133" s="36"/>
      <c r="FV133" s="36"/>
      <c r="FW133" s="36"/>
      <c r="FX133" s="36"/>
      <c r="FY133" s="36"/>
      <c r="FZ133" s="36"/>
      <c r="GA133" s="36"/>
      <c r="GB133" s="36"/>
      <c r="GC133" s="36"/>
      <c r="GD133" s="36"/>
      <c r="GE133" s="36"/>
      <c r="GF133" s="36"/>
      <c r="GG133" s="36"/>
      <c r="GH133" s="36"/>
      <c r="GI133" s="36"/>
      <c r="GJ133" s="36"/>
      <c r="GK133" s="36"/>
      <c r="GL133" s="36"/>
      <c r="GM133" s="36"/>
      <c r="GN133" s="36"/>
      <c r="GO133" s="36"/>
      <c r="GP133" s="36"/>
      <c r="GQ133" s="36"/>
      <c r="GR133" s="36"/>
      <c r="GS133" s="36"/>
      <c r="GT133" s="36"/>
      <c r="GU133" s="36"/>
      <c r="GV133" s="36"/>
      <c r="GW133" s="36"/>
      <c r="GX133" s="36"/>
      <c r="GY133" s="36"/>
      <c r="GZ133" s="36"/>
      <c r="HA133" s="36"/>
      <c r="HB133" s="36"/>
      <c r="HC133" s="36"/>
      <c r="HD133" s="36"/>
      <c r="HE133" s="36"/>
      <c r="HF133" s="36"/>
      <c r="HG133" s="36"/>
      <c r="HH133" s="36"/>
      <c r="HI133" s="36"/>
      <c r="HJ133" s="36"/>
      <c r="HK133" s="36"/>
      <c r="HL133" s="36"/>
      <c r="HM133" s="36"/>
      <c r="HN133" s="36"/>
      <c r="HO133" s="36"/>
      <c r="HP133" s="36"/>
      <c r="HQ133" s="36"/>
      <c r="HR133" s="36"/>
      <c r="HS133" s="36"/>
      <c r="HT133" s="36"/>
      <c r="HU133" s="36"/>
      <c r="HV133" s="36"/>
      <c r="HW133" s="36"/>
      <c r="HX133" s="36"/>
      <c r="HY133" s="36"/>
      <c r="HZ133" s="36"/>
      <c r="IA133" s="36"/>
      <c r="IB133" s="36"/>
      <c r="IC133" s="36"/>
      <c r="ID133" s="36"/>
      <c r="IE133" s="36"/>
      <c r="IF133" s="36"/>
      <c r="IG133" s="36"/>
      <c r="IH133" s="36"/>
      <c r="II133" s="36"/>
      <c r="IJ133" s="36"/>
      <c r="IK133" s="36"/>
      <c r="IL133" s="36"/>
      <c r="IM133" s="36"/>
      <c r="IN133" s="36"/>
      <c r="IO133" s="36"/>
      <c r="IP133" s="36"/>
      <c r="IQ133" s="36"/>
      <c r="IR133" s="36"/>
      <c r="IS133" s="36"/>
      <c r="IT133" s="36"/>
      <c r="IU133" s="36"/>
      <c r="IV133" s="36"/>
      <c r="IW133" s="36"/>
      <c r="IX133" s="36"/>
    </row>
    <row r="134" spans="1:258">
      <c r="B134" s="2"/>
      <c r="C134" s="35"/>
      <c r="D134" s="31" t="s">
        <v>27</v>
      </c>
      <c r="E134" s="29">
        <v>30</v>
      </c>
      <c r="F134" s="38"/>
      <c r="G134" s="35">
        <v>2.37</v>
      </c>
      <c r="H134" s="40">
        <v>0.3</v>
      </c>
      <c r="I134" s="35">
        <v>14.49</v>
      </c>
      <c r="J134" s="40">
        <v>70.5</v>
      </c>
    </row>
    <row r="135" spans="1:258">
      <c r="B135" s="2"/>
      <c r="C135" s="29" t="s">
        <v>28</v>
      </c>
      <c r="D135" s="31" t="s">
        <v>33</v>
      </c>
      <c r="E135" s="29">
        <v>100</v>
      </c>
      <c r="F135" s="38"/>
      <c r="G135" s="40">
        <v>0.4</v>
      </c>
      <c r="H135" s="40">
        <v>0.4</v>
      </c>
      <c r="I135" s="40">
        <v>9.8000000000000007</v>
      </c>
      <c r="J135" s="29">
        <v>47</v>
      </c>
    </row>
    <row r="136" spans="1:258" ht="15" customHeight="1">
      <c r="B136" s="2"/>
      <c r="C136" s="3" t="s">
        <v>30</v>
      </c>
      <c r="D136" s="3"/>
      <c r="E136" s="47">
        <v>575</v>
      </c>
      <c r="F136" s="48">
        <v>99</v>
      </c>
      <c r="G136" s="49">
        <f>SUM(G130:G135)</f>
        <v>16.54</v>
      </c>
      <c r="H136" s="49">
        <f>SUM(H130:H135)</f>
        <v>23.65</v>
      </c>
      <c r="I136" s="49">
        <f>SUM(I130:I135)</f>
        <v>59.620000000000005</v>
      </c>
      <c r="J136" s="49">
        <f>SUM(J130:J135)</f>
        <v>522.16999999999996</v>
      </c>
      <c r="K136" s="50"/>
      <c r="M136" s="50"/>
    </row>
    <row r="137" spans="1:258">
      <c r="B137" s="98"/>
      <c r="C137" s="99"/>
      <c r="D137" s="100"/>
      <c r="E137" s="29"/>
      <c r="F137" s="101"/>
      <c r="G137" s="35"/>
      <c r="H137" s="35"/>
      <c r="I137" s="35"/>
      <c r="J137" s="35"/>
    </row>
    <row r="138" spans="1:258" ht="15.6" customHeight="1">
      <c r="B138" s="1"/>
      <c r="C138" s="1"/>
      <c r="D138" s="1"/>
      <c r="E138" s="2" t="s">
        <v>12</v>
      </c>
      <c r="F138" s="39"/>
      <c r="G138" s="2" t="s">
        <v>14</v>
      </c>
      <c r="H138" s="2"/>
      <c r="I138" s="2"/>
      <c r="J138" s="2" t="s">
        <v>15</v>
      </c>
    </row>
    <row r="139" spans="1:258" ht="30.75" customHeight="1">
      <c r="B139" s="1"/>
      <c r="C139" s="1"/>
      <c r="D139" s="1"/>
      <c r="E139" s="2"/>
      <c r="G139" s="39" t="s">
        <v>16</v>
      </c>
      <c r="H139" s="39" t="s">
        <v>17</v>
      </c>
      <c r="I139" s="39" t="s">
        <v>18</v>
      </c>
      <c r="J139" s="2"/>
    </row>
    <row r="140" spans="1:258" s="104" customFormat="1" ht="19.350000000000001" customHeight="1">
      <c r="A140" s="15"/>
      <c r="B140" s="164" t="s">
        <v>30</v>
      </c>
      <c r="C140" s="164"/>
      <c r="D140" s="164"/>
      <c r="E140" s="102">
        <f>E18+E23+E29+E36+E43+E50+E50+E68+E74+E56+E61+E80+E86+E92+E98+E104+E111+E117+E123+E129+E136</f>
        <v>12170</v>
      </c>
      <c r="F140" s="102"/>
      <c r="G140" s="102">
        <f>G18+G23+G29+G36+G43+G50+G50+G68+G74+G56+G61+G80+G86+G92+G98+G104+G111+G117+G123+G129+G136</f>
        <v>445.79</v>
      </c>
      <c r="H140" s="102">
        <f>H18+H23+H29+H36+H43+H50+H50+H68+H74+H56+H61+H80+H86+H92+H98+H104+H111+H117+H123+H129+H136</f>
        <v>400.13999999999993</v>
      </c>
      <c r="I140" s="102">
        <f>I18+I23+I29+I36+I43+I50+I50+I68+I74+I56+I61+I80+I86+I92+I98+I104+I111+I117+I123+I129+I136</f>
        <v>1756.35</v>
      </c>
      <c r="J140" s="102">
        <f>J18+J23+J29+J36+J43+J50+J50+J68+J74+J56+J61+J80+J86+J92+J98+J104+J111+J117+J123+J129+J136</f>
        <v>12134.538000000002</v>
      </c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3"/>
      <c r="Z140" s="103"/>
      <c r="AA140" s="103"/>
      <c r="AB140" s="103"/>
      <c r="AC140" s="103"/>
      <c r="AD140" s="103"/>
      <c r="AE140" s="103"/>
      <c r="AF140" s="103"/>
      <c r="AG140" s="103"/>
      <c r="AH140" s="103"/>
      <c r="AI140" s="103"/>
      <c r="AJ140" s="103"/>
      <c r="AK140" s="103"/>
      <c r="AL140" s="103"/>
      <c r="AM140" s="103"/>
      <c r="AN140" s="103"/>
      <c r="AO140" s="103"/>
      <c r="AP140" s="103"/>
      <c r="AQ140" s="103"/>
      <c r="AR140" s="103"/>
      <c r="AS140" s="103"/>
      <c r="AT140" s="103"/>
      <c r="AU140" s="103"/>
      <c r="AV140" s="103"/>
      <c r="AW140" s="103"/>
      <c r="AX140" s="103"/>
      <c r="AY140" s="103"/>
      <c r="AZ140" s="103"/>
      <c r="BA140" s="103"/>
      <c r="BB140" s="103"/>
      <c r="BC140" s="103"/>
      <c r="BD140" s="103"/>
      <c r="BE140" s="103"/>
      <c r="BF140" s="103"/>
      <c r="BG140" s="103"/>
      <c r="BH140" s="103"/>
      <c r="BI140" s="103"/>
      <c r="BJ140" s="103"/>
      <c r="BK140" s="103"/>
      <c r="BL140" s="103"/>
      <c r="BM140" s="103"/>
      <c r="BN140" s="103"/>
      <c r="BO140" s="103"/>
      <c r="BP140" s="103"/>
      <c r="BQ140" s="103"/>
      <c r="BR140" s="103"/>
      <c r="BS140" s="103"/>
      <c r="BT140" s="103"/>
      <c r="BU140" s="103"/>
      <c r="BV140" s="103"/>
      <c r="BW140" s="103"/>
      <c r="BX140" s="103"/>
      <c r="BY140" s="103"/>
      <c r="BZ140" s="103"/>
      <c r="CA140" s="103"/>
      <c r="CB140" s="103"/>
      <c r="CC140" s="103"/>
      <c r="CD140" s="103"/>
      <c r="CE140" s="103"/>
      <c r="CF140" s="103"/>
      <c r="CG140" s="103"/>
      <c r="CH140" s="103"/>
      <c r="CI140" s="103"/>
      <c r="CJ140" s="103"/>
      <c r="CK140" s="103"/>
      <c r="CL140" s="103"/>
      <c r="CM140" s="103"/>
      <c r="CN140" s="103"/>
      <c r="CO140" s="103"/>
      <c r="CP140" s="103"/>
      <c r="CQ140" s="103"/>
      <c r="CR140" s="103"/>
      <c r="CS140" s="103"/>
      <c r="CT140" s="103"/>
      <c r="CU140" s="103"/>
      <c r="CV140" s="103"/>
      <c r="CW140" s="103"/>
      <c r="CX140" s="103"/>
      <c r="CY140" s="103"/>
      <c r="CZ140" s="103"/>
      <c r="DA140" s="103"/>
      <c r="DB140" s="103"/>
      <c r="DC140" s="103"/>
      <c r="DD140" s="103"/>
      <c r="DE140" s="103"/>
      <c r="DF140" s="103"/>
      <c r="DG140" s="103"/>
      <c r="DH140" s="103"/>
      <c r="DI140" s="103"/>
      <c r="DJ140" s="103"/>
      <c r="DK140" s="103"/>
      <c r="DL140" s="103"/>
      <c r="DM140" s="103"/>
      <c r="DN140" s="103"/>
      <c r="DO140" s="103"/>
      <c r="DP140" s="103"/>
      <c r="DQ140" s="103"/>
      <c r="DR140" s="103"/>
      <c r="DS140" s="103"/>
      <c r="DT140" s="103"/>
      <c r="DU140" s="103"/>
      <c r="DV140" s="103"/>
      <c r="DW140" s="103"/>
      <c r="DX140" s="103"/>
      <c r="DY140" s="103"/>
      <c r="DZ140" s="103"/>
      <c r="EA140" s="103"/>
      <c r="EB140" s="103"/>
      <c r="EC140" s="103"/>
      <c r="ED140" s="103"/>
      <c r="EE140" s="103"/>
      <c r="EF140" s="103"/>
      <c r="EG140" s="103"/>
      <c r="EH140" s="103"/>
      <c r="EI140" s="103"/>
      <c r="EJ140" s="103"/>
      <c r="EK140" s="103"/>
      <c r="EL140" s="103"/>
      <c r="EM140" s="103"/>
      <c r="EN140" s="103"/>
      <c r="EO140" s="103"/>
      <c r="EP140" s="103"/>
      <c r="EQ140" s="103"/>
      <c r="ER140" s="103"/>
      <c r="ES140" s="103"/>
      <c r="ET140" s="103"/>
      <c r="EU140" s="103"/>
      <c r="EV140" s="103"/>
      <c r="EW140" s="103"/>
      <c r="EX140" s="103"/>
      <c r="EY140" s="103"/>
      <c r="EZ140" s="103"/>
      <c r="FA140" s="103"/>
      <c r="FB140" s="103"/>
      <c r="FC140" s="103"/>
      <c r="FD140" s="103"/>
      <c r="FE140" s="103"/>
      <c r="FF140" s="103"/>
      <c r="FG140" s="103"/>
      <c r="FH140" s="103"/>
      <c r="FI140" s="103"/>
      <c r="FJ140" s="103"/>
      <c r="FK140" s="103"/>
      <c r="FL140" s="103"/>
      <c r="FM140" s="103"/>
      <c r="FN140" s="103"/>
      <c r="FO140" s="103"/>
      <c r="FP140" s="103"/>
      <c r="FQ140" s="103"/>
      <c r="FR140" s="103"/>
      <c r="FS140" s="103"/>
      <c r="FT140" s="103"/>
      <c r="FU140" s="103"/>
      <c r="FV140" s="103"/>
      <c r="FW140" s="103"/>
      <c r="FX140" s="103"/>
      <c r="FY140" s="103"/>
      <c r="FZ140" s="103"/>
      <c r="GA140" s="103"/>
      <c r="GB140" s="103"/>
      <c r="GC140" s="103"/>
      <c r="GD140" s="103"/>
      <c r="GE140" s="103"/>
      <c r="GF140" s="103"/>
      <c r="GG140" s="103"/>
      <c r="GH140" s="103"/>
      <c r="GI140" s="103"/>
      <c r="GJ140" s="103"/>
      <c r="GK140" s="103"/>
      <c r="GL140" s="103"/>
      <c r="GM140" s="103"/>
      <c r="GN140" s="103"/>
      <c r="GO140" s="103"/>
      <c r="GP140" s="103"/>
      <c r="GQ140" s="103"/>
      <c r="GR140" s="103"/>
      <c r="GS140" s="103"/>
      <c r="GT140" s="103"/>
      <c r="GU140" s="103"/>
      <c r="GV140" s="103"/>
      <c r="GW140" s="103"/>
      <c r="GX140" s="103"/>
      <c r="GY140" s="103"/>
      <c r="GZ140" s="103"/>
      <c r="HA140" s="103"/>
      <c r="HB140" s="103"/>
      <c r="HC140" s="103"/>
      <c r="HD140" s="103"/>
      <c r="HE140" s="103"/>
      <c r="HF140" s="103"/>
      <c r="HG140" s="103"/>
      <c r="HH140" s="103"/>
      <c r="HI140" s="103"/>
      <c r="HJ140" s="103"/>
      <c r="HK140" s="103"/>
      <c r="HL140" s="103"/>
      <c r="HM140" s="103"/>
      <c r="HN140" s="103"/>
      <c r="HO140" s="103"/>
      <c r="HP140" s="103"/>
      <c r="HQ140" s="103"/>
      <c r="HR140" s="103"/>
      <c r="HS140" s="103"/>
      <c r="HT140" s="103"/>
      <c r="HU140" s="103"/>
      <c r="HV140" s="103"/>
      <c r="HW140" s="103"/>
      <c r="HX140" s="103"/>
      <c r="HY140" s="103"/>
      <c r="HZ140" s="103"/>
      <c r="IA140" s="103"/>
      <c r="IB140" s="103"/>
      <c r="IC140" s="103"/>
      <c r="ID140" s="103"/>
      <c r="IE140" s="103"/>
      <c r="IF140" s="103"/>
      <c r="IG140" s="103"/>
      <c r="IH140" s="103"/>
      <c r="II140" s="103"/>
      <c r="IJ140" s="103"/>
      <c r="IK140" s="103"/>
      <c r="IL140" s="103"/>
      <c r="IM140" s="103"/>
      <c r="IN140" s="103"/>
      <c r="IO140" s="103"/>
      <c r="IP140" s="103"/>
      <c r="IQ140" s="103"/>
      <c r="IR140" s="103"/>
      <c r="IS140" s="103"/>
      <c r="IT140" s="103"/>
      <c r="IU140" s="103"/>
      <c r="IV140" s="103"/>
      <c r="IW140" s="103"/>
      <c r="IX140" s="103"/>
    </row>
    <row r="141" spans="1:258" s="104" customFormat="1" ht="15" customHeight="1">
      <c r="A141" s="15"/>
      <c r="B141" s="164" t="s">
        <v>106</v>
      </c>
      <c r="C141" s="164"/>
      <c r="D141" s="164"/>
      <c r="E141" s="79">
        <f>E140/20</f>
        <v>608.5</v>
      </c>
      <c r="F141" s="80"/>
      <c r="G141" s="80">
        <f>G140/20</f>
        <v>22.2895</v>
      </c>
      <c r="H141" s="80">
        <f>H140/20</f>
        <v>20.006999999999998</v>
      </c>
      <c r="I141" s="80">
        <f>I140/20</f>
        <v>87.817499999999995</v>
      </c>
      <c r="J141" s="80">
        <f>J140/20</f>
        <v>606.72690000000011</v>
      </c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  <c r="Y141" s="103"/>
      <c r="Z141" s="103"/>
      <c r="AA141" s="103"/>
      <c r="AB141" s="103"/>
      <c r="AC141" s="103"/>
      <c r="AD141" s="103"/>
      <c r="AE141" s="103"/>
      <c r="AF141" s="103"/>
      <c r="AG141" s="103"/>
      <c r="AH141" s="103"/>
      <c r="AI141" s="103"/>
      <c r="AJ141" s="103"/>
      <c r="AK141" s="103"/>
      <c r="AL141" s="103"/>
      <c r="AM141" s="103"/>
      <c r="AN141" s="103"/>
      <c r="AO141" s="103"/>
      <c r="AP141" s="103"/>
      <c r="AQ141" s="103"/>
      <c r="AR141" s="103"/>
      <c r="AS141" s="103"/>
      <c r="AT141" s="103"/>
      <c r="AU141" s="103"/>
      <c r="AV141" s="103"/>
      <c r="AW141" s="103"/>
      <c r="AX141" s="103"/>
      <c r="AY141" s="103"/>
      <c r="AZ141" s="103"/>
      <c r="BA141" s="103"/>
      <c r="BB141" s="103"/>
      <c r="BC141" s="103"/>
      <c r="BD141" s="103"/>
      <c r="BE141" s="103"/>
      <c r="BF141" s="103"/>
      <c r="BG141" s="103"/>
      <c r="BH141" s="103"/>
      <c r="BI141" s="103"/>
      <c r="BJ141" s="103"/>
      <c r="BK141" s="103"/>
      <c r="BL141" s="103"/>
      <c r="BM141" s="103"/>
      <c r="BN141" s="103"/>
      <c r="BO141" s="103"/>
      <c r="BP141" s="103"/>
      <c r="BQ141" s="103"/>
      <c r="BR141" s="103"/>
      <c r="BS141" s="103"/>
      <c r="BT141" s="103"/>
      <c r="BU141" s="103"/>
      <c r="BV141" s="103"/>
      <c r="BW141" s="103"/>
      <c r="BX141" s="103"/>
      <c r="BY141" s="103"/>
      <c r="BZ141" s="103"/>
      <c r="CA141" s="103"/>
      <c r="CB141" s="103"/>
      <c r="CC141" s="103"/>
      <c r="CD141" s="103"/>
      <c r="CE141" s="103"/>
      <c r="CF141" s="103"/>
      <c r="CG141" s="103"/>
      <c r="CH141" s="103"/>
      <c r="CI141" s="103"/>
      <c r="CJ141" s="103"/>
      <c r="CK141" s="103"/>
      <c r="CL141" s="103"/>
      <c r="CM141" s="103"/>
      <c r="CN141" s="103"/>
      <c r="CO141" s="103"/>
      <c r="CP141" s="103"/>
      <c r="CQ141" s="103"/>
      <c r="CR141" s="103"/>
      <c r="CS141" s="103"/>
      <c r="CT141" s="103"/>
      <c r="CU141" s="103"/>
      <c r="CV141" s="103"/>
      <c r="CW141" s="103"/>
      <c r="CX141" s="103"/>
      <c r="CY141" s="103"/>
      <c r="CZ141" s="103"/>
      <c r="DA141" s="103"/>
      <c r="DB141" s="103"/>
      <c r="DC141" s="103"/>
      <c r="DD141" s="103"/>
      <c r="DE141" s="103"/>
      <c r="DF141" s="103"/>
      <c r="DG141" s="103"/>
      <c r="DH141" s="103"/>
      <c r="DI141" s="103"/>
      <c r="DJ141" s="103"/>
      <c r="DK141" s="103"/>
      <c r="DL141" s="103"/>
      <c r="DM141" s="103"/>
      <c r="DN141" s="103"/>
      <c r="DO141" s="103"/>
      <c r="DP141" s="103"/>
      <c r="DQ141" s="103"/>
      <c r="DR141" s="103"/>
      <c r="DS141" s="103"/>
      <c r="DT141" s="103"/>
      <c r="DU141" s="103"/>
      <c r="DV141" s="103"/>
      <c r="DW141" s="103"/>
      <c r="DX141" s="103"/>
      <c r="DY141" s="103"/>
      <c r="DZ141" s="103"/>
      <c r="EA141" s="103"/>
      <c r="EB141" s="103"/>
      <c r="EC141" s="103"/>
      <c r="ED141" s="103"/>
      <c r="EE141" s="103"/>
      <c r="EF141" s="103"/>
      <c r="EG141" s="103"/>
      <c r="EH141" s="103"/>
      <c r="EI141" s="103"/>
      <c r="EJ141" s="103"/>
      <c r="EK141" s="103"/>
      <c r="EL141" s="103"/>
      <c r="EM141" s="103"/>
      <c r="EN141" s="103"/>
      <c r="EO141" s="103"/>
      <c r="EP141" s="103"/>
      <c r="EQ141" s="103"/>
      <c r="ER141" s="103"/>
      <c r="ES141" s="103"/>
      <c r="ET141" s="103"/>
      <c r="EU141" s="103"/>
      <c r="EV141" s="103"/>
      <c r="EW141" s="103"/>
      <c r="EX141" s="103"/>
      <c r="EY141" s="103"/>
      <c r="EZ141" s="103"/>
      <c r="FA141" s="103"/>
      <c r="FB141" s="103"/>
      <c r="FC141" s="103"/>
      <c r="FD141" s="103"/>
      <c r="FE141" s="103"/>
      <c r="FF141" s="103"/>
      <c r="FG141" s="103"/>
      <c r="FH141" s="103"/>
      <c r="FI141" s="103"/>
      <c r="FJ141" s="103"/>
      <c r="FK141" s="103"/>
      <c r="FL141" s="103"/>
      <c r="FM141" s="103"/>
      <c r="FN141" s="103"/>
      <c r="FO141" s="103"/>
      <c r="FP141" s="103"/>
      <c r="FQ141" s="103"/>
      <c r="FR141" s="103"/>
      <c r="FS141" s="103"/>
      <c r="FT141" s="103"/>
      <c r="FU141" s="103"/>
      <c r="FV141" s="103"/>
      <c r="FW141" s="103"/>
      <c r="FX141" s="103"/>
      <c r="FY141" s="103"/>
      <c r="FZ141" s="103"/>
      <c r="GA141" s="103"/>
      <c r="GB141" s="103"/>
      <c r="GC141" s="103"/>
      <c r="GD141" s="103"/>
      <c r="GE141" s="103"/>
      <c r="GF141" s="103"/>
      <c r="GG141" s="103"/>
      <c r="GH141" s="103"/>
      <c r="GI141" s="103"/>
      <c r="GJ141" s="103"/>
      <c r="GK141" s="103"/>
      <c r="GL141" s="103"/>
      <c r="GM141" s="103"/>
      <c r="GN141" s="103"/>
      <c r="GO141" s="103"/>
      <c r="GP141" s="103"/>
      <c r="GQ141" s="103"/>
      <c r="GR141" s="103"/>
      <c r="GS141" s="103"/>
      <c r="GT141" s="103"/>
      <c r="GU141" s="103"/>
      <c r="GV141" s="103"/>
      <c r="GW141" s="103"/>
      <c r="GX141" s="103"/>
      <c r="GY141" s="103"/>
      <c r="GZ141" s="103"/>
      <c r="HA141" s="103"/>
      <c r="HB141" s="103"/>
      <c r="HC141" s="103"/>
      <c r="HD141" s="103"/>
      <c r="HE141" s="103"/>
      <c r="HF141" s="103"/>
      <c r="HG141" s="103"/>
      <c r="HH141" s="103"/>
      <c r="HI141" s="103"/>
      <c r="HJ141" s="103"/>
      <c r="HK141" s="103"/>
      <c r="HL141" s="103"/>
      <c r="HM141" s="103"/>
      <c r="HN141" s="103"/>
      <c r="HO141" s="103"/>
      <c r="HP141" s="103"/>
      <c r="HQ141" s="103"/>
      <c r="HR141" s="103"/>
      <c r="HS141" s="103"/>
      <c r="HT141" s="103"/>
      <c r="HU141" s="103"/>
      <c r="HV141" s="103"/>
      <c r="HW141" s="103"/>
      <c r="HX141" s="103"/>
      <c r="HY141" s="103"/>
      <c r="HZ141" s="103"/>
      <c r="IA141" s="103"/>
      <c r="IB141" s="103"/>
      <c r="IC141" s="103"/>
      <c r="ID141" s="103"/>
      <c r="IE141" s="103"/>
      <c r="IF141" s="103"/>
      <c r="IG141" s="103"/>
      <c r="IH141" s="103"/>
      <c r="II141" s="103"/>
      <c r="IJ141" s="103"/>
      <c r="IK141" s="103"/>
      <c r="IL141" s="103"/>
      <c r="IM141" s="103"/>
      <c r="IN141" s="103"/>
      <c r="IO141" s="103"/>
      <c r="IP141" s="103"/>
      <c r="IQ141" s="103"/>
      <c r="IR141" s="103"/>
      <c r="IS141" s="103"/>
      <c r="IT141" s="103"/>
      <c r="IU141" s="103"/>
      <c r="IV141" s="103"/>
      <c r="IW141" s="103"/>
      <c r="IX141" s="103"/>
    </row>
    <row r="142" spans="1:258" s="104" customFormat="1" ht="15" customHeight="1">
      <c r="A142" s="15"/>
      <c r="B142" s="164" t="s">
        <v>107</v>
      </c>
      <c r="C142" s="164"/>
      <c r="D142" s="164"/>
      <c r="E142" s="105"/>
      <c r="F142" s="105"/>
      <c r="G142" s="106">
        <f>G141/77*100</f>
        <v>28.947402597402601</v>
      </c>
      <c r="H142" s="106">
        <f>H141/79*100</f>
        <v>25.3253164556962</v>
      </c>
      <c r="I142" s="106">
        <f>I141/335*100</f>
        <v>26.214179104477608</v>
      </c>
      <c r="J142" s="106">
        <f>J141/2350*100</f>
        <v>25.818165957446816</v>
      </c>
      <c r="K142" s="103"/>
      <c r="L142" s="103"/>
      <c r="M142" s="103"/>
      <c r="N142" s="103"/>
      <c r="O142" s="103"/>
      <c r="P142" s="103"/>
      <c r="Q142" s="103"/>
      <c r="R142" s="103"/>
      <c r="S142" s="103"/>
      <c r="T142" s="103"/>
      <c r="U142" s="103"/>
      <c r="V142" s="103"/>
      <c r="W142" s="103"/>
      <c r="X142" s="103"/>
      <c r="Y142" s="103"/>
      <c r="Z142" s="103"/>
      <c r="AA142" s="103"/>
      <c r="AB142" s="103"/>
      <c r="AC142" s="103"/>
      <c r="AD142" s="103"/>
      <c r="AE142" s="103"/>
      <c r="AF142" s="103"/>
      <c r="AG142" s="103"/>
      <c r="AH142" s="103"/>
      <c r="AI142" s="103"/>
      <c r="AJ142" s="103"/>
      <c r="AK142" s="103"/>
      <c r="AL142" s="103"/>
      <c r="AM142" s="103"/>
      <c r="AN142" s="103"/>
      <c r="AO142" s="103"/>
      <c r="AP142" s="103"/>
      <c r="AQ142" s="103"/>
      <c r="AR142" s="103"/>
      <c r="AS142" s="103"/>
      <c r="AT142" s="103"/>
      <c r="AU142" s="103"/>
      <c r="AV142" s="103"/>
      <c r="AW142" s="103"/>
      <c r="AX142" s="103"/>
      <c r="AY142" s="103"/>
      <c r="AZ142" s="103"/>
      <c r="BA142" s="103"/>
      <c r="BB142" s="103"/>
      <c r="BC142" s="103"/>
      <c r="BD142" s="103"/>
      <c r="BE142" s="103"/>
      <c r="BF142" s="103"/>
      <c r="BG142" s="103"/>
      <c r="BH142" s="103"/>
      <c r="BI142" s="103"/>
      <c r="BJ142" s="103"/>
      <c r="BK142" s="103"/>
      <c r="BL142" s="103"/>
      <c r="BM142" s="103"/>
      <c r="BN142" s="103"/>
      <c r="BO142" s="103"/>
      <c r="BP142" s="103"/>
      <c r="BQ142" s="103"/>
      <c r="BR142" s="103"/>
      <c r="BS142" s="103"/>
      <c r="BT142" s="103"/>
      <c r="BU142" s="103"/>
      <c r="BV142" s="103"/>
      <c r="BW142" s="103"/>
      <c r="BX142" s="103"/>
      <c r="BY142" s="103"/>
      <c r="BZ142" s="103"/>
      <c r="CA142" s="103"/>
      <c r="CB142" s="103"/>
      <c r="CC142" s="103"/>
      <c r="CD142" s="103"/>
      <c r="CE142" s="103"/>
      <c r="CF142" s="103"/>
      <c r="CG142" s="103"/>
      <c r="CH142" s="103"/>
      <c r="CI142" s="103"/>
      <c r="CJ142" s="103"/>
      <c r="CK142" s="103"/>
      <c r="CL142" s="103"/>
      <c r="CM142" s="103"/>
      <c r="CN142" s="103"/>
      <c r="CO142" s="103"/>
      <c r="CP142" s="103"/>
      <c r="CQ142" s="103"/>
      <c r="CR142" s="103"/>
      <c r="CS142" s="103"/>
      <c r="CT142" s="103"/>
      <c r="CU142" s="103"/>
      <c r="CV142" s="103"/>
      <c r="CW142" s="103"/>
      <c r="CX142" s="103"/>
      <c r="CY142" s="103"/>
      <c r="CZ142" s="103"/>
      <c r="DA142" s="103"/>
      <c r="DB142" s="103"/>
      <c r="DC142" s="103"/>
      <c r="DD142" s="103"/>
      <c r="DE142" s="103"/>
      <c r="DF142" s="103"/>
      <c r="DG142" s="103"/>
      <c r="DH142" s="103"/>
      <c r="DI142" s="103"/>
      <c r="DJ142" s="103"/>
      <c r="DK142" s="103"/>
      <c r="DL142" s="103"/>
      <c r="DM142" s="103"/>
      <c r="DN142" s="103"/>
      <c r="DO142" s="103"/>
      <c r="DP142" s="103"/>
      <c r="DQ142" s="103"/>
      <c r="DR142" s="103"/>
      <c r="DS142" s="103"/>
      <c r="DT142" s="103"/>
      <c r="DU142" s="103"/>
      <c r="DV142" s="103"/>
      <c r="DW142" s="103"/>
      <c r="DX142" s="103"/>
      <c r="DY142" s="103"/>
      <c r="DZ142" s="103"/>
      <c r="EA142" s="103"/>
      <c r="EB142" s="103"/>
      <c r="EC142" s="103"/>
      <c r="ED142" s="103"/>
      <c r="EE142" s="103"/>
      <c r="EF142" s="103"/>
      <c r="EG142" s="103"/>
      <c r="EH142" s="103"/>
      <c r="EI142" s="103"/>
      <c r="EJ142" s="103"/>
      <c r="EK142" s="103"/>
      <c r="EL142" s="103"/>
      <c r="EM142" s="103"/>
      <c r="EN142" s="103"/>
      <c r="EO142" s="103"/>
      <c r="EP142" s="103"/>
      <c r="EQ142" s="103"/>
      <c r="ER142" s="103"/>
      <c r="ES142" s="103"/>
      <c r="ET142" s="103"/>
      <c r="EU142" s="103"/>
      <c r="EV142" s="103"/>
      <c r="EW142" s="103"/>
      <c r="EX142" s="103"/>
      <c r="EY142" s="103"/>
      <c r="EZ142" s="103"/>
      <c r="FA142" s="103"/>
      <c r="FB142" s="103"/>
      <c r="FC142" s="103"/>
      <c r="FD142" s="103"/>
      <c r="FE142" s="103"/>
      <c r="FF142" s="103"/>
      <c r="FG142" s="103"/>
      <c r="FH142" s="103"/>
      <c r="FI142" s="103"/>
      <c r="FJ142" s="103"/>
      <c r="FK142" s="103"/>
      <c r="FL142" s="103"/>
      <c r="FM142" s="103"/>
      <c r="FN142" s="103"/>
      <c r="FO142" s="103"/>
      <c r="FP142" s="103"/>
      <c r="FQ142" s="103"/>
      <c r="FR142" s="103"/>
      <c r="FS142" s="103"/>
      <c r="FT142" s="103"/>
      <c r="FU142" s="103"/>
      <c r="FV142" s="103"/>
      <c r="FW142" s="103"/>
      <c r="FX142" s="103"/>
      <c r="FY142" s="103"/>
      <c r="FZ142" s="103"/>
      <c r="GA142" s="103"/>
      <c r="GB142" s="103"/>
      <c r="GC142" s="103"/>
      <c r="GD142" s="103"/>
      <c r="GE142" s="103"/>
      <c r="GF142" s="103"/>
      <c r="GG142" s="103"/>
      <c r="GH142" s="103"/>
      <c r="GI142" s="103"/>
      <c r="GJ142" s="103"/>
      <c r="GK142" s="103"/>
      <c r="GL142" s="103"/>
      <c r="GM142" s="103"/>
      <c r="GN142" s="103"/>
      <c r="GO142" s="103"/>
      <c r="GP142" s="103"/>
      <c r="GQ142" s="103"/>
      <c r="GR142" s="103"/>
      <c r="GS142" s="103"/>
      <c r="GT142" s="103"/>
      <c r="GU142" s="103"/>
      <c r="GV142" s="103"/>
      <c r="GW142" s="103"/>
      <c r="GX142" s="103"/>
      <c r="GY142" s="103"/>
      <c r="GZ142" s="103"/>
      <c r="HA142" s="103"/>
      <c r="HB142" s="103"/>
      <c r="HC142" s="103"/>
      <c r="HD142" s="103"/>
      <c r="HE142" s="103"/>
      <c r="HF142" s="103"/>
      <c r="HG142" s="103"/>
      <c r="HH142" s="103"/>
      <c r="HI142" s="103"/>
      <c r="HJ142" s="103"/>
      <c r="HK142" s="103"/>
      <c r="HL142" s="103"/>
      <c r="HM142" s="103"/>
      <c r="HN142" s="103"/>
      <c r="HO142" s="103"/>
      <c r="HP142" s="103"/>
      <c r="HQ142" s="103"/>
      <c r="HR142" s="103"/>
      <c r="HS142" s="103"/>
      <c r="HT142" s="103"/>
      <c r="HU142" s="103"/>
      <c r="HV142" s="103"/>
      <c r="HW142" s="103"/>
      <c r="HX142" s="103"/>
      <c r="HY142" s="103"/>
      <c r="HZ142" s="103"/>
      <c r="IA142" s="103"/>
      <c r="IB142" s="103"/>
      <c r="IC142" s="103"/>
      <c r="ID142" s="103"/>
      <c r="IE142" s="103"/>
      <c r="IF142" s="103"/>
      <c r="IG142" s="103"/>
      <c r="IH142" s="103"/>
      <c r="II142" s="103"/>
      <c r="IJ142" s="103"/>
      <c r="IK142" s="103"/>
      <c r="IL142" s="103"/>
      <c r="IM142" s="103"/>
      <c r="IN142" s="103"/>
      <c r="IO142" s="103"/>
      <c r="IP142" s="103"/>
      <c r="IQ142" s="103"/>
      <c r="IR142" s="103"/>
      <c r="IS142" s="103"/>
      <c r="IT142" s="103"/>
      <c r="IU142" s="103"/>
      <c r="IV142" s="103"/>
      <c r="IW142" s="103"/>
      <c r="IX142" s="103"/>
    </row>
    <row r="143" spans="1:258" s="104" customFormat="1" ht="15" customHeight="1">
      <c r="A143" s="15"/>
      <c r="B143" s="164" t="s">
        <v>108</v>
      </c>
      <c r="C143" s="164"/>
      <c r="D143" s="164"/>
      <c r="E143" s="39"/>
      <c r="F143" s="39"/>
      <c r="G143" s="29">
        <v>77</v>
      </c>
      <c r="H143" s="29">
        <v>79</v>
      </c>
      <c r="I143" s="29">
        <v>335</v>
      </c>
      <c r="J143" s="107">
        <v>2350</v>
      </c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03"/>
      <c r="Y143" s="103"/>
      <c r="Z143" s="103"/>
      <c r="AA143" s="103"/>
      <c r="AB143" s="103"/>
      <c r="AC143" s="103"/>
      <c r="AD143" s="103"/>
      <c r="AE143" s="103"/>
      <c r="AF143" s="103"/>
      <c r="AG143" s="103"/>
      <c r="AH143" s="103"/>
      <c r="AI143" s="103"/>
      <c r="AJ143" s="103"/>
      <c r="AK143" s="103"/>
      <c r="AL143" s="103"/>
      <c r="AM143" s="103"/>
      <c r="AN143" s="103"/>
      <c r="AO143" s="103"/>
      <c r="AP143" s="103"/>
      <c r="AQ143" s="103"/>
      <c r="AR143" s="103"/>
      <c r="AS143" s="103"/>
      <c r="AT143" s="103"/>
      <c r="AU143" s="103"/>
      <c r="AV143" s="103"/>
      <c r="AW143" s="103"/>
      <c r="AX143" s="103"/>
      <c r="AY143" s="103"/>
      <c r="AZ143" s="103"/>
      <c r="BA143" s="103"/>
      <c r="BB143" s="103"/>
      <c r="BC143" s="103"/>
      <c r="BD143" s="103"/>
      <c r="BE143" s="103"/>
      <c r="BF143" s="103"/>
      <c r="BG143" s="103"/>
      <c r="BH143" s="103"/>
      <c r="BI143" s="103"/>
      <c r="BJ143" s="103"/>
      <c r="BK143" s="103"/>
      <c r="BL143" s="103"/>
      <c r="BM143" s="103"/>
      <c r="BN143" s="103"/>
      <c r="BO143" s="103"/>
      <c r="BP143" s="103"/>
      <c r="BQ143" s="103"/>
      <c r="BR143" s="103"/>
      <c r="BS143" s="103"/>
      <c r="BT143" s="103"/>
      <c r="BU143" s="103"/>
      <c r="BV143" s="103"/>
      <c r="BW143" s="103"/>
      <c r="BX143" s="103"/>
      <c r="BY143" s="103"/>
      <c r="BZ143" s="103"/>
      <c r="CA143" s="103"/>
      <c r="CB143" s="103"/>
      <c r="CC143" s="103"/>
      <c r="CD143" s="103"/>
      <c r="CE143" s="103"/>
      <c r="CF143" s="103"/>
      <c r="CG143" s="103"/>
      <c r="CH143" s="103"/>
      <c r="CI143" s="103"/>
      <c r="CJ143" s="103"/>
      <c r="CK143" s="103"/>
      <c r="CL143" s="103"/>
      <c r="CM143" s="103"/>
      <c r="CN143" s="103"/>
      <c r="CO143" s="103"/>
      <c r="CP143" s="103"/>
      <c r="CQ143" s="103"/>
      <c r="CR143" s="103"/>
      <c r="CS143" s="103"/>
      <c r="CT143" s="103"/>
      <c r="CU143" s="103"/>
      <c r="CV143" s="103"/>
      <c r="CW143" s="103"/>
      <c r="CX143" s="103"/>
      <c r="CY143" s="103"/>
      <c r="CZ143" s="103"/>
      <c r="DA143" s="103"/>
      <c r="DB143" s="103"/>
      <c r="DC143" s="103"/>
      <c r="DD143" s="103"/>
      <c r="DE143" s="103"/>
      <c r="DF143" s="103"/>
      <c r="DG143" s="103"/>
      <c r="DH143" s="103"/>
      <c r="DI143" s="103"/>
      <c r="DJ143" s="103"/>
      <c r="DK143" s="103"/>
      <c r="DL143" s="103"/>
      <c r="DM143" s="103"/>
      <c r="DN143" s="103"/>
      <c r="DO143" s="103"/>
      <c r="DP143" s="103"/>
      <c r="DQ143" s="103"/>
      <c r="DR143" s="103"/>
      <c r="DS143" s="103"/>
      <c r="DT143" s="103"/>
      <c r="DU143" s="103"/>
      <c r="DV143" s="103"/>
      <c r="DW143" s="103"/>
      <c r="DX143" s="103"/>
      <c r="DY143" s="103"/>
      <c r="DZ143" s="103"/>
      <c r="EA143" s="103"/>
      <c r="EB143" s="103"/>
      <c r="EC143" s="103"/>
      <c r="ED143" s="103"/>
      <c r="EE143" s="103"/>
      <c r="EF143" s="103"/>
      <c r="EG143" s="103"/>
      <c r="EH143" s="103"/>
      <c r="EI143" s="103"/>
      <c r="EJ143" s="103"/>
      <c r="EK143" s="103"/>
      <c r="EL143" s="103"/>
      <c r="EM143" s="103"/>
      <c r="EN143" s="103"/>
      <c r="EO143" s="103"/>
      <c r="EP143" s="103"/>
      <c r="EQ143" s="103"/>
      <c r="ER143" s="103"/>
      <c r="ES143" s="103"/>
      <c r="ET143" s="103"/>
      <c r="EU143" s="103"/>
      <c r="EV143" s="103"/>
      <c r="EW143" s="103"/>
      <c r="EX143" s="103"/>
      <c r="EY143" s="103"/>
      <c r="EZ143" s="103"/>
      <c r="FA143" s="103"/>
      <c r="FB143" s="103"/>
      <c r="FC143" s="103"/>
      <c r="FD143" s="103"/>
      <c r="FE143" s="103"/>
      <c r="FF143" s="103"/>
      <c r="FG143" s="103"/>
      <c r="FH143" s="103"/>
      <c r="FI143" s="103"/>
      <c r="FJ143" s="103"/>
      <c r="FK143" s="103"/>
      <c r="FL143" s="103"/>
      <c r="FM143" s="103"/>
      <c r="FN143" s="103"/>
      <c r="FO143" s="103"/>
      <c r="FP143" s="103"/>
      <c r="FQ143" s="103"/>
      <c r="FR143" s="103"/>
      <c r="FS143" s="103"/>
      <c r="FT143" s="103"/>
      <c r="FU143" s="103"/>
      <c r="FV143" s="103"/>
      <c r="FW143" s="103"/>
      <c r="FX143" s="103"/>
      <c r="FY143" s="103"/>
      <c r="FZ143" s="103"/>
      <c r="GA143" s="103"/>
      <c r="GB143" s="103"/>
      <c r="GC143" s="103"/>
      <c r="GD143" s="103"/>
      <c r="GE143" s="103"/>
      <c r="GF143" s="103"/>
      <c r="GG143" s="103"/>
      <c r="GH143" s="103"/>
      <c r="GI143" s="103"/>
      <c r="GJ143" s="103"/>
      <c r="GK143" s="103"/>
      <c r="GL143" s="103"/>
      <c r="GM143" s="103"/>
      <c r="GN143" s="103"/>
      <c r="GO143" s="103"/>
      <c r="GP143" s="103"/>
      <c r="GQ143" s="103"/>
      <c r="GR143" s="103"/>
      <c r="GS143" s="103"/>
      <c r="GT143" s="103"/>
      <c r="GU143" s="103"/>
      <c r="GV143" s="103"/>
      <c r="GW143" s="103"/>
      <c r="GX143" s="103"/>
      <c r="GY143" s="103"/>
      <c r="GZ143" s="103"/>
      <c r="HA143" s="103"/>
      <c r="HB143" s="103"/>
      <c r="HC143" s="103"/>
      <c r="HD143" s="103"/>
      <c r="HE143" s="103"/>
      <c r="HF143" s="103"/>
      <c r="HG143" s="103"/>
      <c r="HH143" s="103"/>
      <c r="HI143" s="103"/>
      <c r="HJ143" s="103"/>
      <c r="HK143" s="103"/>
      <c r="HL143" s="103"/>
      <c r="HM143" s="103"/>
      <c r="HN143" s="103"/>
      <c r="HO143" s="103"/>
      <c r="HP143" s="103"/>
      <c r="HQ143" s="103"/>
      <c r="HR143" s="103"/>
      <c r="HS143" s="103"/>
      <c r="HT143" s="103"/>
      <c r="HU143" s="103"/>
      <c r="HV143" s="103"/>
      <c r="HW143" s="103"/>
      <c r="HX143" s="103"/>
      <c r="HY143" s="103"/>
      <c r="HZ143" s="103"/>
      <c r="IA143" s="103"/>
      <c r="IB143" s="103"/>
      <c r="IC143" s="103"/>
      <c r="ID143" s="103"/>
      <c r="IE143" s="103"/>
      <c r="IF143" s="103"/>
      <c r="IG143" s="103"/>
      <c r="IH143" s="103"/>
      <c r="II143" s="103"/>
      <c r="IJ143" s="103"/>
      <c r="IK143" s="103"/>
      <c r="IL143" s="103"/>
      <c r="IM143" s="103"/>
      <c r="IN143" s="103"/>
      <c r="IO143" s="103"/>
      <c r="IP143" s="103"/>
      <c r="IQ143" s="103"/>
      <c r="IR143" s="103"/>
      <c r="IS143" s="103"/>
      <c r="IT143" s="103"/>
      <c r="IU143" s="103"/>
      <c r="IV143" s="103"/>
      <c r="IW143" s="103"/>
      <c r="IX143" s="103"/>
    </row>
    <row r="145" spans="1:10" s="108" customFormat="1" ht="17.850000000000001" customHeight="1">
      <c r="A145" s="15"/>
      <c r="B145" s="17"/>
      <c r="C145" s="165" t="s">
        <v>109</v>
      </c>
      <c r="D145" s="165"/>
      <c r="E145" s="17"/>
      <c r="F145" s="166" t="s">
        <v>110</v>
      </c>
      <c r="G145" s="166"/>
      <c r="H145" s="166"/>
      <c r="I145" s="166"/>
      <c r="J145" s="17"/>
    </row>
  </sheetData>
  <mergeCells count="65">
    <mergeCell ref="B142:D142"/>
    <mergeCell ref="B143:D143"/>
    <mergeCell ref="C145:D145"/>
    <mergeCell ref="F145:I145"/>
    <mergeCell ref="E138:E139"/>
    <mergeCell ref="G138:I138"/>
    <mergeCell ref="J138:J139"/>
    <mergeCell ref="B140:D140"/>
    <mergeCell ref="B141:D141"/>
    <mergeCell ref="B124:B129"/>
    <mergeCell ref="C129:D129"/>
    <mergeCell ref="B131:B136"/>
    <mergeCell ref="C136:D136"/>
    <mergeCell ref="B138:D139"/>
    <mergeCell ref="B105:B111"/>
    <mergeCell ref="C111:D111"/>
    <mergeCell ref="B112:B117"/>
    <mergeCell ref="C117:D117"/>
    <mergeCell ref="B118:B123"/>
    <mergeCell ref="C123:D123"/>
    <mergeCell ref="B87:B90"/>
    <mergeCell ref="C92:D92"/>
    <mergeCell ref="B93:B97"/>
    <mergeCell ref="C98:D98"/>
    <mergeCell ref="B99:B104"/>
    <mergeCell ref="C104:D104"/>
    <mergeCell ref="B69:B74"/>
    <mergeCell ref="C74:D74"/>
    <mergeCell ref="B76:B80"/>
    <mergeCell ref="C80:D80"/>
    <mergeCell ref="B81:B86"/>
    <mergeCell ref="C86:D86"/>
    <mergeCell ref="B51:B56"/>
    <mergeCell ref="C56:D56"/>
    <mergeCell ref="B57:B61"/>
    <mergeCell ref="C61:D61"/>
    <mergeCell ref="B63:B68"/>
    <mergeCell ref="C68:D68"/>
    <mergeCell ref="B31:B36"/>
    <mergeCell ref="C36:D36"/>
    <mergeCell ref="B37:B42"/>
    <mergeCell ref="C43:D43"/>
    <mergeCell ref="B44:B50"/>
    <mergeCell ref="C50:D50"/>
    <mergeCell ref="B13:B18"/>
    <mergeCell ref="C18:D18"/>
    <mergeCell ref="B19:B22"/>
    <mergeCell ref="C23:D23"/>
    <mergeCell ref="C29:D29"/>
    <mergeCell ref="B7:J7"/>
    <mergeCell ref="B8:C8"/>
    <mergeCell ref="B9:D9"/>
    <mergeCell ref="H9:I9"/>
    <mergeCell ref="B10:B11"/>
    <mergeCell ref="C10:C11"/>
    <mergeCell ref="D10:D11"/>
    <mergeCell ref="E10:E11"/>
    <mergeCell ref="F10:F11"/>
    <mergeCell ref="G10:I10"/>
    <mergeCell ref="J10:J11"/>
    <mergeCell ref="B2:C2"/>
    <mergeCell ref="G2:I2"/>
    <mergeCell ref="G3:J3"/>
    <mergeCell ref="G4:J4"/>
    <mergeCell ref="G5:J5"/>
  </mergeCells>
  <pageMargins left="0.78749999999999998" right="0.78749999999999998" top="1.05277777777778" bottom="1.05277777777778" header="0.78749999999999998" footer="0.78749999999999998"/>
  <pageSetup paperSize="9" scale="47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  <rowBreaks count="1" manualBreakCount="1">
    <brk id="6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84"/>
  <sheetViews>
    <sheetView view="pageBreakPreview" zoomScale="85" zoomScaleNormal="77" zoomScalePageLayoutView="85" workbookViewId="0">
      <selection activeCell="C42" sqref="C42:D42"/>
    </sheetView>
  </sheetViews>
  <sheetFormatPr defaultColWidth="8.125" defaultRowHeight="16.5"/>
  <cols>
    <col min="1" max="1" width="5" style="15" customWidth="1"/>
    <col min="2" max="2" width="9.375" style="15" customWidth="1"/>
    <col min="3" max="3" width="12.125" style="34" customWidth="1"/>
    <col min="4" max="4" width="49.875" style="34" customWidth="1"/>
    <col min="5" max="5" width="11.75" style="34" customWidth="1"/>
    <col min="6" max="6" width="9.75" style="59" customWidth="1"/>
    <col min="7" max="7" width="8.75" style="34" customWidth="1"/>
    <col min="8" max="8" width="8.625" style="34" customWidth="1"/>
    <col min="9" max="9" width="9" style="34" customWidth="1"/>
    <col min="10" max="10" width="10" style="34" customWidth="1"/>
    <col min="11" max="11" width="8.125" style="109"/>
    <col min="12" max="1023" width="8.125" style="104"/>
    <col min="1024" max="1024" width="8.625" customWidth="1"/>
  </cols>
  <sheetData>
    <row r="1" spans="2:11">
      <c r="B1" s="110"/>
      <c r="G1" s="59"/>
    </row>
    <row r="2" spans="2:11" ht="15" customHeight="1">
      <c r="B2" s="167" t="s">
        <v>0</v>
      </c>
      <c r="C2" s="167"/>
      <c r="G2" s="13" t="s">
        <v>1</v>
      </c>
      <c r="H2" s="13"/>
      <c r="I2" s="13"/>
      <c r="J2" s="21"/>
    </row>
    <row r="3" spans="2:11" ht="47.45" customHeight="1">
      <c r="G3" s="13" t="s">
        <v>2</v>
      </c>
      <c r="H3" s="13"/>
      <c r="I3" s="13"/>
      <c r="J3" s="13"/>
    </row>
    <row r="4" spans="2:11" ht="28.9" customHeight="1">
      <c r="G4" s="13" t="s">
        <v>111</v>
      </c>
      <c r="H4" s="13"/>
      <c r="I4" s="13"/>
      <c r="J4" s="13"/>
    </row>
    <row r="5" spans="2:11" ht="28.9" customHeight="1">
      <c r="G5" s="12" t="s">
        <v>4</v>
      </c>
      <c r="H5" s="12"/>
      <c r="I5" s="12"/>
      <c r="J5" s="12"/>
    </row>
    <row r="6" spans="2:11" ht="21.95" customHeight="1">
      <c r="G6" s="22"/>
      <c r="H6" s="22"/>
      <c r="I6" s="22"/>
      <c r="J6" s="22"/>
    </row>
    <row r="7" spans="2:11" ht="31.35" customHeight="1">
      <c r="B7" s="168" t="s">
        <v>112</v>
      </c>
      <c r="C7" s="168"/>
      <c r="D7" s="168"/>
      <c r="E7" s="168"/>
      <c r="F7" s="168"/>
      <c r="G7" s="168"/>
      <c r="H7" s="168"/>
      <c r="I7" s="168"/>
      <c r="J7" s="168"/>
    </row>
    <row r="8" spans="2:11" ht="20.45" customHeight="1">
      <c r="B8" s="168" t="s">
        <v>113</v>
      </c>
      <c r="C8" s="168"/>
      <c r="D8" s="168"/>
      <c r="E8" s="111"/>
      <c r="G8" s="169"/>
      <c r="H8" s="169"/>
      <c r="I8" s="169"/>
      <c r="J8" s="59"/>
    </row>
    <row r="9" spans="2:11" ht="15.6" customHeight="1">
      <c r="B9" s="170" t="s">
        <v>114</v>
      </c>
      <c r="C9" s="170"/>
      <c r="D9" s="170"/>
      <c r="E9" s="111"/>
      <c r="G9" s="111"/>
      <c r="H9" s="171"/>
      <c r="I9" s="171"/>
      <c r="J9" s="111"/>
    </row>
    <row r="10" spans="2:11" ht="15.6" customHeight="1">
      <c r="B10" s="172" t="s">
        <v>9</v>
      </c>
      <c r="C10" s="7" t="s">
        <v>10</v>
      </c>
      <c r="D10" s="173" t="s">
        <v>11</v>
      </c>
      <c r="E10" s="173" t="s">
        <v>12</v>
      </c>
      <c r="F10" s="174" t="s">
        <v>115</v>
      </c>
      <c r="G10" s="173" t="s">
        <v>14</v>
      </c>
      <c r="H10" s="173"/>
      <c r="I10" s="173"/>
      <c r="J10" s="173" t="s">
        <v>15</v>
      </c>
    </row>
    <row r="11" spans="2:11" ht="26.25" customHeight="1">
      <c r="B11" s="172"/>
      <c r="C11" s="7"/>
      <c r="D11" s="7"/>
      <c r="E11" s="7"/>
      <c r="F11" s="174"/>
      <c r="G11" s="112" t="s">
        <v>16</v>
      </c>
      <c r="H11" s="112" t="s">
        <v>17</v>
      </c>
      <c r="I11" s="112" t="s">
        <v>18</v>
      </c>
      <c r="J11" s="173"/>
    </row>
    <row r="12" spans="2:11">
      <c r="B12" s="113">
        <v>1</v>
      </c>
      <c r="C12" s="82">
        <v>2</v>
      </c>
      <c r="D12" s="82">
        <v>3</v>
      </c>
      <c r="E12" s="82">
        <v>4</v>
      </c>
      <c r="F12" s="55"/>
      <c r="G12" s="82">
        <v>5</v>
      </c>
      <c r="H12" s="82">
        <v>6</v>
      </c>
      <c r="I12" s="82">
        <v>7</v>
      </c>
      <c r="J12" s="82">
        <v>8</v>
      </c>
    </row>
    <row r="13" spans="2:11" ht="22.9" customHeight="1">
      <c r="B13" s="175" t="s">
        <v>19</v>
      </c>
      <c r="C13" s="82"/>
      <c r="D13" s="95" t="s">
        <v>116</v>
      </c>
      <c r="E13" s="82">
        <v>60</v>
      </c>
      <c r="F13" s="55"/>
      <c r="G13" s="70">
        <v>0.3</v>
      </c>
      <c r="H13" s="70">
        <v>0.1</v>
      </c>
      <c r="I13" s="70">
        <v>2.8</v>
      </c>
      <c r="J13" s="32">
        <v>16</v>
      </c>
    </row>
    <row r="14" spans="2:11" ht="19.350000000000001" customHeight="1">
      <c r="B14" s="175"/>
      <c r="C14" s="82" t="s">
        <v>117</v>
      </c>
      <c r="D14" s="95" t="s">
        <v>118</v>
      </c>
      <c r="E14" s="82">
        <v>205</v>
      </c>
      <c r="F14" s="55"/>
      <c r="G14" s="70">
        <v>1.53</v>
      </c>
      <c r="H14" s="69">
        <v>5.9</v>
      </c>
      <c r="I14" s="70">
        <v>7.94</v>
      </c>
      <c r="J14" s="70">
        <v>82.42</v>
      </c>
    </row>
    <row r="15" spans="2:11" ht="19.350000000000001" customHeight="1">
      <c r="B15" s="175"/>
      <c r="C15" s="32"/>
      <c r="D15" s="115" t="s">
        <v>119</v>
      </c>
      <c r="E15" s="82">
        <v>90</v>
      </c>
      <c r="F15" s="70"/>
      <c r="G15" s="70">
        <v>11.39</v>
      </c>
      <c r="H15" s="70">
        <v>11.85</v>
      </c>
      <c r="I15" s="70">
        <v>3.41</v>
      </c>
      <c r="J15" s="70">
        <v>145.72</v>
      </c>
      <c r="K15" s="116"/>
    </row>
    <row r="16" spans="2:11" ht="21" customHeight="1">
      <c r="B16" s="175"/>
      <c r="C16" s="82" t="s">
        <v>61</v>
      </c>
      <c r="D16" s="95" t="s">
        <v>120</v>
      </c>
      <c r="E16" s="82">
        <v>150</v>
      </c>
      <c r="F16" s="55"/>
      <c r="G16" s="69">
        <v>6.6</v>
      </c>
      <c r="H16" s="70">
        <v>4.3</v>
      </c>
      <c r="I16" s="69">
        <v>42.3</v>
      </c>
      <c r="J16" s="69">
        <v>235</v>
      </c>
      <c r="K16" s="116"/>
    </row>
    <row r="17" spans="2:11">
      <c r="B17" s="175"/>
      <c r="C17" s="70" t="s">
        <v>121</v>
      </c>
      <c r="D17" s="95" t="s">
        <v>122</v>
      </c>
      <c r="E17" s="82">
        <v>200</v>
      </c>
      <c r="F17" s="55"/>
      <c r="G17" s="70">
        <v>0.16</v>
      </c>
      <c r="H17" s="70">
        <v>0.16</v>
      </c>
      <c r="I17" s="69">
        <v>14.9</v>
      </c>
      <c r="J17" s="70">
        <v>62.69</v>
      </c>
    </row>
    <row r="18" spans="2:11">
      <c r="B18" s="175"/>
      <c r="C18" s="70"/>
      <c r="D18" s="95" t="s">
        <v>27</v>
      </c>
      <c r="E18" s="82">
        <v>40</v>
      </c>
      <c r="F18" s="55"/>
      <c r="G18" s="70">
        <v>3.16</v>
      </c>
      <c r="H18" s="69">
        <v>0.4</v>
      </c>
      <c r="I18" s="70">
        <v>19.32</v>
      </c>
      <c r="J18" s="82">
        <v>94</v>
      </c>
    </row>
    <row r="19" spans="2:11">
      <c r="B19" s="175"/>
      <c r="C19" s="70"/>
      <c r="D19" s="95" t="s">
        <v>123</v>
      </c>
      <c r="E19" s="82">
        <v>50</v>
      </c>
      <c r="F19" s="55"/>
      <c r="G19" s="69">
        <v>3.3</v>
      </c>
      <c r="H19" s="69">
        <v>0.6</v>
      </c>
      <c r="I19" s="70">
        <v>19.829999999999998</v>
      </c>
      <c r="J19" s="82">
        <v>99</v>
      </c>
    </row>
    <row r="20" spans="2:11">
      <c r="B20" s="175"/>
      <c r="C20" s="176" t="s">
        <v>124</v>
      </c>
      <c r="D20" s="176"/>
      <c r="E20" s="118">
        <f>SUM(E13:E19)</f>
        <v>795</v>
      </c>
      <c r="F20" s="48">
        <v>99</v>
      </c>
      <c r="G20" s="119">
        <f>SUM(G13:G19)</f>
        <v>26.44</v>
      </c>
      <c r="H20" s="119">
        <f>SUM(H13:H19)</f>
        <v>23.310000000000002</v>
      </c>
      <c r="I20" s="119">
        <f>SUM(I13:I19)</f>
        <v>110.49999999999999</v>
      </c>
      <c r="J20" s="119">
        <f>SUM(J13:J19)</f>
        <v>734.82999999999993</v>
      </c>
      <c r="K20" s="120"/>
    </row>
    <row r="21" spans="2:11">
      <c r="B21" s="175" t="s">
        <v>31</v>
      </c>
      <c r="C21" s="82" t="s">
        <v>125</v>
      </c>
      <c r="D21" s="95" t="s">
        <v>126</v>
      </c>
      <c r="E21" s="82">
        <v>60</v>
      </c>
      <c r="F21" s="55"/>
      <c r="G21" s="70">
        <v>1.01</v>
      </c>
      <c r="H21" s="69">
        <v>4.0999999999999996</v>
      </c>
      <c r="I21" s="70">
        <v>2.98</v>
      </c>
      <c r="J21" s="70">
        <v>53.15</v>
      </c>
    </row>
    <row r="22" spans="2:11" ht="23.85" customHeight="1">
      <c r="B22" s="175"/>
      <c r="C22" s="82" t="s">
        <v>127</v>
      </c>
      <c r="D22" s="95" t="s">
        <v>128</v>
      </c>
      <c r="E22" s="82">
        <v>205</v>
      </c>
      <c r="F22" s="55"/>
      <c r="G22" s="69">
        <v>4.0999999999999996</v>
      </c>
      <c r="H22" s="70">
        <v>4.3</v>
      </c>
      <c r="I22" s="70">
        <v>15.2</v>
      </c>
      <c r="J22" s="69">
        <v>115.9</v>
      </c>
    </row>
    <row r="23" spans="2:11" ht="20.45" customHeight="1">
      <c r="B23" s="175"/>
      <c r="C23" s="32"/>
      <c r="D23" s="24" t="s">
        <v>32</v>
      </c>
      <c r="E23" s="30">
        <v>240</v>
      </c>
      <c r="F23" s="32"/>
      <c r="G23" s="33">
        <v>14.6</v>
      </c>
      <c r="H23" s="33">
        <v>14.7</v>
      </c>
      <c r="I23" s="45">
        <v>26.45</v>
      </c>
      <c r="J23" s="35">
        <f>I23*4+H23*9+G23*4</f>
        <v>296.49999999999994</v>
      </c>
    </row>
    <row r="24" spans="2:11" ht="17.850000000000001" customHeight="1">
      <c r="B24" s="175"/>
      <c r="C24" s="82" t="s">
        <v>129</v>
      </c>
      <c r="D24" s="95" t="s">
        <v>130</v>
      </c>
      <c r="E24" s="96">
        <v>200</v>
      </c>
      <c r="F24" s="55"/>
      <c r="G24" s="97">
        <v>0.59</v>
      </c>
      <c r="H24" s="97">
        <v>0.05</v>
      </c>
      <c r="I24" s="97">
        <v>18.579999999999998</v>
      </c>
      <c r="J24" s="97">
        <v>77.94</v>
      </c>
    </row>
    <row r="25" spans="2:11">
      <c r="B25" s="175"/>
      <c r="C25" s="70"/>
      <c r="D25" s="95" t="s">
        <v>27</v>
      </c>
      <c r="E25" s="82">
        <v>40</v>
      </c>
      <c r="F25" s="55"/>
      <c r="G25" s="70">
        <v>3.16</v>
      </c>
      <c r="H25" s="69">
        <v>0.4</v>
      </c>
      <c r="I25" s="70">
        <v>19.32</v>
      </c>
      <c r="J25" s="82">
        <v>94</v>
      </c>
    </row>
    <row r="26" spans="2:11">
      <c r="B26" s="175"/>
      <c r="C26" s="70"/>
      <c r="D26" s="95" t="s">
        <v>123</v>
      </c>
      <c r="E26" s="82">
        <v>50</v>
      </c>
      <c r="F26" s="55"/>
      <c r="G26" s="69">
        <v>3.3</v>
      </c>
      <c r="H26" s="69">
        <v>0.6</v>
      </c>
      <c r="I26" s="70">
        <v>19.829999999999998</v>
      </c>
      <c r="J26" s="82">
        <v>99</v>
      </c>
    </row>
    <row r="27" spans="2:11">
      <c r="B27" s="175"/>
      <c r="C27" s="176" t="s">
        <v>124</v>
      </c>
      <c r="D27" s="176"/>
      <c r="E27" s="118">
        <f>SUM(E21:E26)</f>
        <v>795</v>
      </c>
      <c r="F27" s="48">
        <v>99</v>
      </c>
      <c r="G27" s="119">
        <f>SUM(G21:G26)</f>
        <v>26.76</v>
      </c>
      <c r="H27" s="119">
        <f>SUM(H21:H26)</f>
        <v>24.15</v>
      </c>
      <c r="I27" s="119">
        <f>SUM(I21:I26)</f>
        <v>102.36</v>
      </c>
      <c r="J27" s="119">
        <f>SUM(J21:J26)</f>
        <v>736.49</v>
      </c>
      <c r="K27" s="120"/>
    </row>
    <row r="28" spans="2:11">
      <c r="B28" s="175" t="s">
        <v>36</v>
      </c>
      <c r="C28" s="44" t="s">
        <v>131</v>
      </c>
      <c r="D28" s="121" t="s">
        <v>132</v>
      </c>
      <c r="E28" s="55">
        <v>60</v>
      </c>
      <c r="F28" s="55"/>
      <c r="G28" s="122">
        <v>1.66</v>
      </c>
      <c r="H28" s="122">
        <v>4.5</v>
      </c>
      <c r="I28" s="122">
        <v>7.01</v>
      </c>
      <c r="J28" s="122">
        <f>I28*4+H28*9+G28*4</f>
        <v>75.179999999999993</v>
      </c>
    </row>
    <row r="29" spans="2:11">
      <c r="B29" s="175"/>
      <c r="C29" s="44" t="s">
        <v>133</v>
      </c>
      <c r="D29" s="95" t="s">
        <v>134</v>
      </c>
      <c r="E29" s="55">
        <v>200</v>
      </c>
      <c r="F29" s="55"/>
      <c r="G29" s="69">
        <v>4.7</v>
      </c>
      <c r="H29" s="70">
        <v>4.3</v>
      </c>
      <c r="I29" s="70">
        <v>15.42</v>
      </c>
      <c r="J29" s="69">
        <v>102.7</v>
      </c>
    </row>
    <row r="30" spans="2:11">
      <c r="B30" s="175"/>
      <c r="C30" s="70" t="s">
        <v>135</v>
      </c>
      <c r="D30" s="95" t="s">
        <v>136</v>
      </c>
      <c r="E30" s="82">
        <v>200</v>
      </c>
      <c r="F30" s="55"/>
      <c r="G30" s="70">
        <v>18.100000000000001</v>
      </c>
      <c r="H30" s="70">
        <v>13.5</v>
      </c>
      <c r="I30" s="70">
        <v>33.700000000000003</v>
      </c>
      <c r="J30" s="70">
        <v>328.4</v>
      </c>
    </row>
    <row r="31" spans="2:11">
      <c r="B31" s="175"/>
      <c r="C31" s="29" t="s">
        <v>47</v>
      </c>
      <c r="D31" s="31" t="s">
        <v>48</v>
      </c>
      <c r="E31" s="79" t="s">
        <v>49</v>
      </c>
      <c r="F31" s="38"/>
      <c r="G31" s="80">
        <v>0.06</v>
      </c>
      <c r="H31" s="80">
        <f>0.06</f>
        <v>0.06</v>
      </c>
      <c r="I31" s="80">
        <f>6.7</f>
        <v>6.7</v>
      </c>
      <c r="J31" s="80">
        <v>46.28</v>
      </c>
    </row>
    <row r="32" spans="2:11">
      <c r="B32" s="175"/>
      <c r="C32" s="70"/>
      <c r="D32" s="95" t="s">
        <v>27</v>
      </c>
      <c r="E32" s="82">
        <v>40</v>
      </c>
      <c r="F32" s="55"/>
      <c r="G32" s="70">
        <v>3.16</v>
      </c>
      <c r="H32" s="69">
        <v>0.4</v>
      </c>
      <c r="I32" s="70">
        <v>19.32</v>
      </c>
      <c r="J32" s="82">
        <v>94</v>
      </c>
    </row>
    <row r="33" spans="1:11">
      <c r="B33" s="175"/>
      <c r="C33" s="70"/>
      <c r="D33" s="95" t="s">
        <v>123</v>
      </c>
      <c r="E33" s="82">
        <v>50</v>
      </c>
      <c r="F33" s="55"/>
      <c r="G33" s="69">
        <v>3.3</v>
      </c>
      <c r="H33" s="69">
        <v>0.6</v>
      </c>
      <c r="I33" s="70">
        <v>19.829999999999998</v>
      </c>
      <c r="J33" s="82">
        <v>99</v>
      </c>
    </row>
    <row r="34" spans="1:11">
      <c r="B34" s="114"/>
      <c r="C34" s="176" t="s">
        <v>124</v>
      </c>
      <c r="D34" s="176"/>
      <c r="E34" s="118">
        <v>750</v>
      </c>
      <c r="F34" s="48">
        <v>99</v>
      </c>
      <c r="G34" s="119">
        <f>SUM(G28:G33)</f>
        <v>30.98</v>
      </c>
      <c r="H34" s="119">
        <f>SUM(H28:H33)</f>
        <v>23.36</v>
      </c>
      <c r="I34" s="119">
        <f>SUM(I28:I33)</f>
        <v>101.98</v>
      </c>
      <c r="J34" s="119">
        <f>SUM(J28:J33)</f>
        <v>745.56</v>
      </c>
      <c r="K34" s="120"/>
    </row>
    <row r="35" spans="1:11" ht="21.95" customHeight="1">
      <c r="B35" s="175" t="s">
        <v>42</v>
      </c>
      <c r="C35" s="117"/>
      <c r="D35" s="95" t="s">
        <v>137</v>
      </c>
      <c r="E35" s="82">
        <v>60</v>
      </c>
      <c r="F35" s="55"/>
      <c r="G35" s="70">
        <v>2.2999999999999998</v>
      </c>
      <c r="H35" s="70">
        <v>2.5</v>
      </c>
      <c r="I35" s="70">
        <v>6.4</v>
      </c>
      <c r="J35" s="70">
        <v>57.58</v>
      </c>
      <c r="K35" s="120"/>
    </row>
    <row r="36" spans="1:11" ht="22.9" customHeight="1">
      <c r="B36" s="175"/>
      <c r="C36" s="82" t="s">
        <v>117</v>
      </c>
      <c r="D36" s="95" t="s">
        <v>118</v>
      </c>
      <c r="E36" s="82">
        <v>205</v>
      </c>
      <c r="F36" s="55"/>
      <c r="G36" s="70">
        <v>1.53</v>
      </c>
      <c r="H36" s="69">
        <v>5.9</v>
      </c>
      <c r="I36" s="70">
        <v>7.94</v>
      </c>
      <c r="J36" s="70">
        <v>82.42</v>
      </c>
    </row>
    <row r="37" spans="1:11">
      <c r="B37" s="175"/>
      <c r="C37" s="32" t="s">
        <v>43</v>
      </c>
      <c r="D37" s="54" t="s">
        <v>44</v>
      </c>
      <c r="E37" s="29">
        <v>90</v>
      </c>
      <c r="F37" s="55"/>
      <c r="G37" s="32">
        <v>15.19</v>
      </c>
      <c r="H37" s="32">
        <v>6.48</v>
      </c>
      <c r="I37" s="32">
        <v>1.17</v>
      </c>
      <c r="J37" s="32">
        <v>123.83</v>
      </c>
    </row>
    <row r="38" spans="1:11">
      <c r="B38" s="175"/>
      <c r="C38" s="56" t="s">
        <v>45</v>
      </c>
      <c r="D38" s="57" t="s">
        <v>46</v>
      </c>
      <c r="E38" s="56">
        <v>150</v>
      </c>
      <c r="F38" s="15"/>
      <c r="G38" s="58">
        <v>3.47</v>
      </c>
      <c r="H38" s="58">
        <v>3.45</v>
      </c>
      <c r="I38" s="58">
        <v>31.61</v>
      </c>
      <c r="J38" s="58">
        <v>171.57</v>
      </c>
    </row>
    <row r="39" spans="1:11">
      <c r="B39" s="175"/>
      <c r="C39" s="70" t="s">
        <v>121</v>
      </c>
      <c r="D39" s="95" t="s">
        <v>122</v>
      </c>
      <c r="E39" s="82">
        <v>200</v>
      </c>
      <c r="F39" s="55"/>
      <c r="G39" s="70">
        <v>0.16</v>
      </c>
      <c r="H39" s="70">
        <v>0.16</v>
      </c>
      <c r="I39" s="69">
        <v>14.9</v>
      </c>
      <c r="J39" s="70">
        <v>62.69</v>
      </c>
    </row>
    <row r="40" spans="1:11">
      <c r="B40" s="175"/>
      <c r="C40" s="70"/>
      <c r="D40" s="95" t="s">
        <v>27</v>
      </c>
      <c r="E40" s="82">
        <v>40</v>
      </c>
      <c r="F40" s="55"/>
      <c r="G40" s="70">
        <v>3.16</v>
      </c>
      <c r="H40" s="69">
        <v>0.4</v>
      </c>
      <c r="I40" s="70">
        <v>19.32</v>
      </c>
      <c r="J40" s="82">
        <v>94</v>
      </c>
    </row>
    <row r="41" spans="1:11">
      <c r="B41" s="114"/>
      <c r="C41" s="70"/>
      <c r="D41" s="95" t="s">
        <v>123</v>
      </c>
      <c r="E41" s="82">
        <v>50</v>
      </c>
      <c r="F41" s="48"/>
      <c r="G41" s="69">
        <v>3.3</v>
      </c>
      <c r="H41" s="69">
        <v>0.6</v>
      </c>
      <c r="I41" s="70">
        <v>19.829999999999998</v>
      </c>
      <c r="J41" s="82">
        <v>99</v>
      </c>
    </row>
    <row r="42" spans="1:11">
      <c r="B42" s="114"/>
      <c r="C42" s="176" t="s">
        <v>124</v>
      </c>
      <c r="D42" s="176"/>
      <c r="E42" s="118">
        <v>800</v>
      </c>
      <c r="F42" s="48">
        <v>99</v>
      </c>
      <c r="G42" s="119">
        <f>SUM(G35:G41)</f>
        <v>29.11</v>
      </c>
      <c r="H42" s="119">
        <f>SUM(H35:H41)</f>
        <v>19.490000000000002</v>
      </c>
      <c r="I42" s="119">
        <f>SUM(I35:I41)</f>
        <v>101.17</v>
      </c>
      <c r="J42" s="119">
        <f>SUM(J35:J41)</f>
        <v>691.08999999999992</v>
      </c>
      <c r="K42" s="120"/>
    </row>
    <row r="43" spans="1:11" ht="17.850000000000001" customHeight="1">
      <c r="B43" s="175" t="s">
        <v>50</v>
      </c>
      <c r="C43" s="82" t="s">
        <v>138</v>
      </c>
      <c r="D43" s="95" t="s">
        <v>139</v>
      </c>
      <c r="E43" s="82">
        <v>60</v>
      </c>
      <c r="F43" s="55"/>
      <c r="G43" s="70">
        <v>1.05</v>
      </c>
      <c r="H43" s="70">
        <v>5.12</v>
      </c>
      <c r="I43" s="70">
        <v>5.64</v>
      </c>
      <c r="J43" s="70">
        <v>73.319999999999993</v>
      </c>
      <c r="K43" s="37"/>
    </row>
    <row r="44" spans="1:11" ht="22.9" customHeight="1">
      <c r="B44" s="175"/>
      <c r="C44" s="82" t="s">
        <v>117</v>
      </c>
      <c r="D44" s="95" t="s">
        <v>140</v>
      </c>
      <c r="E44" s="82">
        <v>200</v>
      </c>
      <c r="F44" s="55"/>
      <c r="G44" s="69">
        <v>4.0999999999999996</v>
      </c>
      <c r="H44" s="70">
        <v>4.3</v>
      </c>
      <c r="I44" s="70">
        <v>15.2</v>
      </c>
      <c r="J44" s="69">
        <v>115.9</v>
      </c>
    </row>
    <row r="45" spans="1:11" ht="20.45" customHeight="1">
      <c r="B45" s="175"/>
      <c r="C45" s="81" t="s">
        <v>141</v>
      </c>
      <c r="D45" s="95" t="s">
        <v>142</v>
      </c>
      <c r="E45" s="90">
        <v>90</v>
      </c>
      <c r="F45" s="38"/>
      <c r="G45" s="123">
        <v>13.8</v>
      </c>
      <c r="H45" s="123">
        <v>6.8</v>
      </c>
      <c r="I45" s="123">
        <v>3.64</v>
      </c>
      <c r="J45" s="123">
        <v>121.96</v>
      </c>
    </row>
    <row r="46" spans="1:11" s="109" customFormat="1">
      <c r="A46" s="15"/>
      <c r="B46" s="175"/>
      <c r="C46" s="82" t="s">
        <v>104</v>
      </c>
      <c r="D46" s="95" t="s">
        <v>143</v>
      </c>
      <c r="E46" s="96">
        <v>150</v>
      </c>
      <c r="F46" s="55"/>
      <c r="G46" s="97">
        <v>4.5</v>
      </c>
      <c r="H46" s="97">
        <v>7.9</v>
      </c>
      <c r="I46" s="97">
        <v>36</v>
      </c>
      <c r="J46" s="97">
        <v>234</v>
      </c>
    </row>
    <row r="47" spans="1:11">
      <c r="B47" s="175"/>
      <c r="C47" s="82" t="s">
        <v>129</v>
      </c>
      <c r="D47" s="95" t="s">
        <v>130</v>
      </c>
      <c r="E47" s="96">
        <v>200</v>
      </c>
      <c r="F47" s="55"/>
      <c r="G47" s="97">
        <v>0.59</v>
      </c>
      <c r="H47" s="97">
        <v>0.05</v>
      </c>
      <c r="I47" s="97">
        <v>18.579999999999998</v>
      </c>
      <c r="J47" s="97">
        <v>77.94</v>
      </c>
    </row>
    <row r="48" spans="1:11">
      <c r="B48" s="175"/>
      <c r="C48" s="70"/>
      <c r="D48" s="95" t="s">
        <v>27</v>
      </c>
      <c r="E48" s="82">
        <v>40</v>
      </c>
      <c r="F48" s="55"/>
      <c r="G48" s="70">
        <v>3.16</v>
      </c>
      <c r="H48" s="69">
        <v>0.4</v>
      </c>
      <c r="I48" s="70">
        <v>19.32</v>
      </c>
      <c r="J48" s="82">
        <v>94</v>
      </c>
    </row>
    <row r="49" spans="2:11">
      <c r="B49" s="175"/>
      <c r="C49" s="70"/>
      <c r="D49" s="95" t="s">
        <v>123</v>
      </c>
      <c r="E49" s="82">
        <v>50</v>
      </c>
      <c r="F49" s="55"/>
      <c r="G49" s="69">
        <v>3.3</v>
      </c>
      <c r="H49" s="69">
        <v>0.6</v>
      </c>
      <c r="I49" s="70">
        <v>19.829999999999998</v>
      </c>
      <c r="J49" s="82">
        <v>99</v>
      </c>
    </row>
    <row r="50" spans="2:11">
      <c r="B50" s="175"/>
      <c r="C50" s="176" t="s">
        <v>124</v>
      </c>
      <c r="D50" s="176"/>
      <c r="E50" s="124">
        <f>SUM(E43:E49)</f>
        <v>790</v>
      </c>
      <c r="F50" s="48">
        <v>99</v>
      </c>
      <c r="G50" s="125">
        <f>SUM(G43:G49)</f>
        <v>30.5</v>
      </c>
      <c r="H50" s="125">
        <f>SUM(H43:H49)</f>
        <v>25.169999999999998</v>
      </c>
      <c r="I50" s="125">
        <f>SUM(I43:I49)</f>
        <v>118.21</v>
      </c>
      <c r="J50" s="125">
        <f>SUM(J43:J49)</f>
        <v>816.12000000000012</v>
      </c>
      <c r="K50" s="120"/>
    </row>
    <row r="51" spans="2:11">
      <c r="B51" s="175" t="s">
        <v>58</v>
      </c>
      <c r="C51" s="82" t="s">
        <v>144</v>
      </c>
      <c r="D51" s="95" t="s">
        <v>145</v>
      </c>
      <c r="E51" s="82">
        <v>60</v>
      </c>
      <c r="F51" s="48"/>
      <c r="G51" s="70">
        <v>1.26</v>
      </c>
      <c r="H51" s="70">
        <v>3.11</v>
      </c>
      <c r="I51" s="70">
        <v>4.46</v>
      </c>
      <c r="J51" s="82">
        <v>51</v>
      </c>
    </row>
    <row r="52" spans="2:11" ht="28.15" customHeight="1">
      <c r="B52" s="175"/>
      <c r="C52" s="82" t="s">
        <v>146</v>
      </c>
      <c r="D52" s="95" t="s">
        <v>128</v>
      </c>
      <c r="E52" s="82">
        <v>205</v>
      </c>
      <c r="F52" s="55"/>
      <c r="G52" s="70">
        <v>1.79</v>
      </c>
      <c r="H52" s="70">
        <v>6.03</v>
      </c>
      <c r="I52" s="70">
        <v>14.48</v>
      </c>
      <c r="J52" s="70">
        <v>119.65</v>
      </c>
    </row>
    <row r="53" spans="2:11">
      <c r="B53" s="175"/>
      <c r="C53" s="70"/>
      <c r="D53" s="31" t="s">
        <v>60</v>
      </c>
      <c r="E53" s="29">
        <v>90</v>
      </c>
      <c r="F53" s="38"/>
      <c r="G53" s="35">
        <v>20.606000000000002</v>
      </c>
      <c r="H53" s="40">
        <v>6.6749999999999998</v>
      </c>
      <c r="I53" s="35">
        <v>0.14199999999999999</v>
      </c>
      <c r="J53" s="40">
        <v>143.87799999999999</v>
      </c>
    </row>
    <row r="54" spans="2:11">
      <c r="B54" s="175"/>
      <c r="C54" s="82" t="s">
        <v>61</v>
      </c>
      <c r="D54" s="95" t="s">
        <v>62</v>
      </c>
      <c r="E54" s="82" t="s">
        <v>54</v>
      </c>
      <c r="F54" s="55"/>
      <c r="G54" s="69">
        <v>6.6</v>
      </c>
      <c r="H54" s="70">
        <v>4.3</v>
      </c>
      <c r="I54" s="69">
        <v>42.3</v>
      </c>
      <c r="J54" s="69">
        <v>235</v>
      </c>
    </row>
    <row r="55" spans="2:11">
      <c r="B55" s="175"/>
      <c r="C55" s="29" t="s">
        <v>47</v>
      </c>
      <c r="D55" s="31" t="s">
        <v>48</v>
      </c>
      <c r="E55" s="79" t="s">
        <v>49</v>
      </c>
      <c r="F55" s="38"/>
      <c r="G55" s="80">
        <v>0.06</v>
      </c>
      <c r="H55" s="80">
        <f>0.06</f>
        <v>0.06</v>
      </c>
      <c r="I55" s="80">
        <f>6.7</f>
        <v>6.7</v>
      </c>
      <c r="J55" s="80">
        <v>46.28</v>
      </c>
    </row>
    <row r="56" spans="2:11">
      <c r="B56" s="175"/>
      <c r="C56" s="70"/>
      <c r="D56" s="95" t="s">
        <v>27</v>
      </c>
      <c r="E56" s="82">
        <v>40</v>
      </c>
      <c r="F56" s="55"/>
      <c r="G56" s="70">
        <v>3.16</v>
      </c>
      <c r="H56" s="69">
        <v>0.4</v>
      </c>
      <c r="I56" s="70">
        <v>19.32</v>
      </c>
      <c r="J56" s="82">
        <v>94</v>
      </c>
    </row>
    <row r="57" spans="2:11">
      <c r="B57" s="175"/>
      <c r="C57" s="70"/>
      <c r="D57" s="95" t="s">
        <v>123</v>
      </c>
      <c r="E57" s="82">
        <v>50</v>
      </c>
      <c r="F57" s="55"/>
      <c r="G57" s="69">
        <v>3.3</v>
      </c>
      <c r="H57" s="69">
        <v>0.6</v>
      </c>
      <c r="I57" s="70">
        <v>19.829999999999998</v>
      </c>
      <c r="J57" s="82">
        <v>99</v>
      </c>
    </row>
    <row r="58" spans="2:11">
      <c r="B58" s="175"/>
      <c r="C58" s="176" t="s">
        <v>124</v>
      </c>
      <c r="D58" s="176"/>
      <c r="E58" s="118">
        <v>795</v>
      </c>
      <c r="F58" s="48">
        <v>99</v>
      </c>
      <c r="G58" s="119">
        <f>SUM(G51:G57)</f>
        <v>36.775999999999996</v>
      </c>
      <c r="H58" s="119">
        <f>SUM(H51:H57)</f>
        <v>21.175000000000001</v>
      </c>
      <c r="I58" s="119">
        <f>SUM(I51:I57)</f>
        <v>107.23199999999999</v>
      </c>
      <c r="J58" s="119">
        <f>SUM(J51:J57)</f>
        <v>788.80799999999999</v>
      </c>
      <c r="K58" s="120"/>
    </row>
    <row r="59" spans="2:11">
      <c r="B59" s="175" t="s">
        <v>63</v>
      </c>
      <c r="C59" s="82"/>
      <c r="D59" s="115" t="s">
        <v>147</v>
      </c>
      <c r="E59" s="82">
        <v>60</v>
      </c>
      <c r="F59" s="70"/>
      <c r="G59" s="70">
        <v>1.2</v>
      </c>
      <c r="H59" s="70">
        <v>4.2</v>
      </c>
      <c r="I59" s="70">
        <v>4.4400000000000004</v>
      </c>
      <c r="J59" s="32">
        <f>I59*4+H59*9+G59*4</f>
        <v>60.36</v>
      </c>
      <c r="K59" s="120"/>
    </row>
    <row r="60" spans="2:11">
      <c r="B60" s="175"/>
      <c r="C60" s="82"/>
      <c r="D60" s="83" t="s">
        <v>148</v>
      </c>
      <c r="E60" s="82">
        <v>200</v>
      </c>
      <c r="F60" s="55"/>
      <c r="G60" s="69">
        <v>9.24</v>
      </c>
      <c r="H60" s="70">
        <v>6.18</v>
      </c>
      <c r="I60" s="70">
        <v>10.51</v>
      </c>
      <c r="J60" s="32">
        <v>134.69999999999999</v>
      </c>
      <c r="K60" s="120"/>
    </row>
    <row r="61" spans="2:11">
      <c r="B61" s="175"/>
      <c r="C61" s="30"/>
      <c r="D61" s="24" t="s">
        <v>149</v>
      </c>
      <c r="E61" s="30">
        <v>100</v>
      </c>
      <c r="F61" s="55"/>
      <c r="G61" s="32">
        <v>13</v>
      </c>
      <c r="H61" s="33">
        <v>25</v>
      </c>
      <c r="I61" s="32">
        <v>0</v>
      </c>
      <c r="J61" s="33">
        <v>277</v>
      </c>
      <c r="K61" s="120"/>
    </row>
    <row r="62" spans="2:11" ht="33">
      <c r="B62" s="175"/>
      <c r="C62" s="71" t="s">
        <v>150</v>
      </c>
      <c r="D62" s="72" t="s">
        <v>65</v>
      </c>
      <c r="E62" s="71">
        <v>155</v>
      </c>
      <c r="F62" s="55"/>
      <c r="G62" s="73">
        <v>6.6</v>
      </c>
      <c r="H62" s="73">
        <v>8.9</v>
      </c>
      <c r="I62" s="73">
        <v>32.4</v>
      </c>
      <c r="J62" s="73">
        <v>237</v>
      </c>
      <c r="K62" s="120"/>
    </row>
    <row r="63" spans="2:11">
      <c r="B63" s="175"/>
      <c r="C63" s="70" t="s">
        <v>121</v>
      </c>
      <c r="D63" s="95" t="s">
        <v>122</v>
      </c>
      <c r="E63" s="82">
        <v>200</v>
      </c>
      <c r="F63" s="55"/>
      <c r="G63" s="70">
        <v>0.16</v>
      </c>
      <c r="H63" s="70">
        <v>0.16</v>
      </c>
      <c r="I63" s="69">
        <v>14.9</v>
      </c>
      <c r="J63" s="70">
        <v>62.69</v>
      </c>
      <c r="K63" s="120"/>
    </row>
    <row r="64" spans="2:11">
      <c r="B64" s="175"/>
      <c r="C64" s="70"/>
      <c r="D64" s="95" t="s">
        <v>27</v>
      </c>
      <c r="E64" s="82">
        <v>40</v>
      </c>
      <c r="F64" s="55"/>
      <c r="G64" s="70">
        <v>3.16</v>
      </c>
      <c r="H64" s="69">
        <v>0.4</v>
      </c>
      <c r="I64" s="70">
        <v>19.32</v>
      </c>
      <c r="J64" s="82">
        <v>94</v>
      </c>
      <c r="K64" s="120"/>
    </row>
    <row r="65" spans="2:11">
      <c r="B65" s="175"/>
      <c r="C65" s="70"/>
      <c r="D65" s="95" t="s">
        <v>123</v>
      </c>
      <c r="E65" s="82">
        <v>50</v>
      </c>
      <c r="F65" s="48"/>
      <c r="G65" s="69">
        <v>3.3</v>
      </c>
      <c r="H65" s="69">
        <v>0.6</v>
      </c>
      <c r="I65" s="70">
        <v>19.829999999999998</v>
      </c>
      <c r="J65" s="82">
        <v>99</v>
      </c>
      <c r="K65" s="120"/>
    </row>
    <row r="66" spans="2:11">
      <c r="B66" s="175"/>
      <c r="C66" s="176" t="s">
        <v>124</v>
      </c>
      <c r="D66" s="176"/>
      <c r="E66" s="118">
        <f>SUM(E59:E65)</f>
        <v>805</v>
      </c>
      <c r="F66" s="48">
        <v>99</v>
      </c>
      <c r="G66" s="119">
        <f>SUM(G59:G65)</f>
        <v>36.659999999999997</v>
      </c>
      <c r="H66" s="119">
        <f>SUM(H59:H65)</f>
        <v>45.439999999999991</v>
      </c>
      <c r="I66" s="119">
        <f>SUM(I59:I65)</f>
        <v>101.39999999999999</v>
      </c>
      <c r="J66" s="119">
        <f>SUM(J59:J65)</f>
        <v>964.75</v>
      </c>
      <c r="K66" s="120"/>
    </row>
    <row r="67" spans="2:11">
      <c r="B67" s="60"/>
      <c r="C67" s="82"/>
      <c r="D67" s="95" t="s">
        <v>151</v>
      </c>
      <c r="E67" s="82">
        <v>60</v>
      </c>
      <c r="F67" s="55"/>
      <c r="G67" s="70">
        <v>1.57</v>
      </c>
      <c r="H67" s="70">
        <v>8.23</v>
      </c>
      <c r="I67" s="70">
        <v>7.78</v>
      </c>
      <c r="J67" s="32">
        <f>I67*4+H67*9+G67*4</f>
        <v>111.47000000000001</v>
      </c>
      <c r="K67" s="120"/>
    </row>
    <row r="68" spans="2:11" ht="24.2" customHeight="1">
      <c r="B68" s="177" t="s">
        <v>66</v>
      </c>
      <c r="C68" s="44" t="s">
        <v>133</v>
      </c>
      <c r="D68" s="95" t="s">
        <v>134</v>
      </c>
      <c r="E68" s="55">
        <v>200</v>
      </c>
      <c r="F68" s="55"/>
      <c r="G68" s="69">
        <v>4.7</v>
      </c>
      <c r="H68" s="70">
        <v>4.3</v>
      </c>
      <c r="I68" s="70">
        <v>15.42</v>
      </c>
      <c r="J68" s="69">
        <v>102.7</v>
      </c>
    </row>
    <row r="69" spans="2:11" ht="18.399999999999999" customHeight="1">
      <c r="B69" s="177"/>
      <c r="C69" s="70"/>
      <c r="D69" s="31" t="s">
        <v>152</v>
      </c>
      <c r="E69" s="30" t="s">
        <v>153</v>
      </c>
      <c r="F69" s="55"/>
      <c r="G69" s="32">
        <v>9</v>
      </c>
      <c r="H69" s="33">
        <v>10.35</v>
      </c>
      <c r="I69" s="32">
        <v>11.19</v>
      </c>
      <c r="J69" s="33">
        <v>173.92</v>
      </c>
    </row>
    <row r="70" spans="2:11">
      <c r="B70" s="177"/>
      <c r="C70" s="70"/>
      <c r="D70" s="31" t="s">
        <v>154</v>
      </c>
      <c r="E70" s="30">
        <v>150</v>
      </c>
      <c r="F70" s="55"/>
      <c r="G70" s="32">
        <v>3.45</v>
      </c>
      <c r="H70" s="32">
        <v>4.1900000000000004</v>
      </c>
      <c r="I70" s="32">
        <v>18.96</v>
      </c>
      <c r="J70" s="32">
        <f>I70*4+H70*9+G70*4</f>
        <v>127.35000000000001</v>
      </c>
    </row>
    <row r="71" spans="2:11">
      <c r="B71" s="177"/>
      <c r="C71" s="82" t="s">
        <v>129</v>
      </c>
      <c r="D71" s="95" t="s">
        <v>130</v>
      </c>
      <c r="E71" s="96">
        <v>200</v>
      </c>
      <c r="F71" s="55"/>
      <c r="G71" s="97">
        <v>0.59</v>
      </c>
      <c r="H71" s="97">
        <v>0.05</v>
      </c>
      <c r="I71" s="97">
        <v>18.579999999999998</v>
      </c>
      <c r="J71" s="97">
        <v>77.94</v>
      </c>
    </row>
    <row r="72" spans="2:11">
      <c r="B72" s="177"/>
      <c r="C72" s="70"/>
      <c r="D72" s="95" t="s">
        <v>27</v>
      </c>
      <c r="E72" s="82">
        <v>40</v>
      </c>
      <c r="F72" s="55"/>
      <c r="G72" s="70">
        <v>3.16</v>
      </c>
      <c r="H72" s="69">
        <v>0.4</v>
      </c>
      <c r="I72" s="70">
        <v>19.32</v>
      </c>
      <c r="J72" s="82">
        <v>94</v>
      </c>
    </row>
    <row r="73" spans="2:11">
      <c r="B73" s="177"/>
      <c r="C73" s="70"/>
      <c r="D73" s="95" t="s">
        <v>123</v>
      </c>
      <c r="E73" s="82">
        <v>50</v>
      </c>
      <c r="F73" s="55"/>
      <c r="G73" s="69">
        <v>3.3</v>
      </c>
      <c r="H73" s="69">
        <v>0.6</v>
      </c>
      <c r="I73" s="70">
        <v>19.829999999999998</v>
      </c>
      <c r="J73" s="82">
        <v>99</v>
      </c>
    </row>
    <row r="74" spans="2:11">
      <c r="B74" s="126"/>
      <c r="C74" s="176" t="s">
        <v>124</v>
      </c>
      <c r="D74" s="176"/>
      <c r="E74" s="118">
        <v>925</v>
      </c>
      <c r="F74" s="48">
        <v>99</v>
      </c>
      <c r="G74" s="119">
        <f>SUM(G67:G73)</f>
        <v>25.77</v>
      </c>
      <c r="H74" s="119">
        <f>SUM(H67:H73)</f>
        <v>28.120000000000005</v>
      </c>
      <c r="I74" s="119">
        <f>SUM(I67:I73)</f>
        <v>111.08</v>
      </c>
      <c r="J74" s="119">
        <f>SUM(J67:J73)</f>
        <v>786.38000000000011</v>
      </c>
      <c r="K74" s="120"/>
    </row>
    <row r="75" spans="2:11">
      <c r="B75" s="114"/>
      <c r="C75" s="82"/>
      <c r="D75" s="95" t="s">
        <v>116</v>
      </c>
      <c r="E75" s="82">
        <v>60</v>
      </c>
      <c r="F75" s="55"/>
      <c r="G75" s="70">
        <v>0.3</v>
      </c>
      <c r="H75" s="70">
        <v>0.1</v>
      </c>
      <c r="I75" s="70">
        <v>2.8</v>
      </c>
      <c r="J75" s="32">
        <v>16</v>
      </c>
    </row>
    <row r="76" spans="2:11" ht="32.450000000000003" customHeight="1">
      <c r="B76" s="175" t="s">
        <v>70</v>
      </c>
      <c r="C76" s="82" t="s">
        <v>117</v>
      </c>
      <c r="D76" s="95" t="s">
        <v>118</v>
      </c>
      <c r="E76" s="82">
        <v>205</v>
      </c>
      <c r="F76" s="55"/>
      <c r="G76" s="70">
        <v>1.53</v>
      </c>
      <c r="H76" s="69">
        <v>4.9000000000000004</v>
      </c>
      <c r="I76" s="70">
        <v>7.94</v>
      </c>
      <c r="J76" s="70">
        <v>82.42</v>
      </c>
    </row>
    <row r="77" spans="2:11" ht="21.95" customHeight="1">
      <c r="B77" s="175"/>
      <c r="C77" s="90">
        <v>294</v>
      </c>
      <c r="D77" s="54" t="s">
        <v>155</v>
      </c>
      <c r="E77" s="90">
        <v>90</v>
      </c>
      <c r="F77" s="44"/>
      <c r="G77" s="70">
        <v>11.49</v>
      </c>
      <c r="H77" s="70">
        <v>13.42</v>
      </c>
      <c r="I77" s="70">
        <v>10.85</v>
      </c>
      <c r="J77" s="70">
        <v>211.77</v>
      </c>
    </row>
    <row r="78" spans="2:11" ht="21.95" customHeight="1">
      <c r="B78" s="175"/>
      <c r="C78" s="82">
        <v>487</v>
      </c>
      <c r="D78" s="95" t="s">
        <v>156</v>
      </c>
      <c r="E78" s="82">
        <v>150</v>
      </c>
      <c r="F78" s="55"/>
      <c r="G78" s="70">
        <v>3.17</v>
      </c>
      <c r="H78" s="69">
        <v>3.54</v>
      </c>
      <c r="I78" s="70">
        <v>24.617999999999999</v>
      </c>
      <c r="J78" s="70">
        <v>143.143</v>
      </c>
    </row>
    <row r="79" spans="2:11">
      <c r="B79" s="175"/>
      <c r="C79" s="70" t="s">
        <v>121</v>
      </c>
      <c r="D79" s="95" t="s">
        <v>122</v>
      </c>
      <c r="E79" s="82">
        <v>200</v>
      </c>
      <c r="F79" s="55"/>
      <c r="G79" s="70">
        <v>0.16</v>
      </c>
      <c r="H79" s="70">
        <v>0.16</v>
      </c>
      <c r="I79" s="69">
        <v>14.9</v>
      </c>
      <c r="J79" s="32">
        <f>I79*4+H79*9+G79*4</f>
        <v>61.68</v>
      </c>
    </row>
    <row r="80" spans="2:11">
      <c r="B80" s="175"/>
      <c r="C80" s="70"/>
      <c r="D80" s="95" t="s">
        <v>27</v>
      </c>
      <c r="E80" s="82">
        <v>40</v>
      </c>
      <c r="F80" s="55"/>
      <c r="G80" s="70">
        <v>3.16</v>
      </c>
      <c r="H80" s="69">
        <v>0.4</v>
      </c>
      <c r="I80" s="70">
        <v>19.32</v>
      </c>
      <c r="J80" s="32">
        <f>I80*4+H80*9+G80*4</f>
        <v>93.52</v>
      </c>
    </row>
    <row r="81" spans="1:11">
      <c r="B81" s="114"/>
      <c r="C81" s="70"/>
      <c r="D81" s="95" t="s">
        <v>123</v>
      </c>
      <c r="E81" s="82">
        <v>50</v>
      </c>
      <c r="F81" s="55"/>
      <c r="G81" s="69">
        <v>3.3</v>
      </c>
      <c r="H81" s="69">
        <v>0.6</v>
      </c>
      <c r="I81" s="70">
        <v>19.829999999999998</v>
      </c>
      <c r="J81" s="32">
        <f>I81*4+H81*9+G81*4</f>
        <v>97.92</v>
      </c>
    </row>
    <row r="82" spans="1:11">
      <c r="B82" s="114"/>
      <c r="C82" s="176" t="s">
        <v>124</v>
      </c>
      <c r="D82" s="176"/>
      <c r="E82" s="118">
        <f>SUM(E75:E81)</f>
        <v>795</v>
      </c>
      <c r="F82" s="48">
        <v>99</v>
      </c>
      <c r="G82" s="119">
        <f>SUM(G75:G81)</f>
        <v>23.110000000000003</v>
      </c>
      <c r="H82" s="119">
        <f>SUM(H75:H81)</f>
        <v>23.12</v>
      </c>
      <c r="I82" s="119">
        <f>SUM(I75:I81)</f>
        <v>100.258</v>
      </c>
      <c r="J82" s="43">
        <f>I82*4+H82*9+G82*4</f>
        <v>701.55200000000002</v>
      </c>
      <c r="K82" s="120"/>
    </row>
    <row r="83" spans="1:11" ht="17.850000000000001" customHeight="1">
      <c r="B83" s="175" t="s">
        <v>74</v>
      </c>
      <c r="C83" s="127" t="s">
        <v>157</v>
      </c>
      <c r="D83" s="95" t="s">
        <v>158</v>
      </c>
      <c r="E83" s="82">
        <v>60</v>
      </c>
      <c r="F83" s="55"/>
      <c r="G83" s="70">
        <v>0.8</v>
      </c>
      <c r="H83" s="70">
        <v>3.0609999999999999</v>
      </c>
      <c r="I83" s="70">
        <v>4.1900000000000004</v>
      </c>
      <c r="J83" s="70">
        <v>47.54</v>
      </c>
    </row>
    <row r="84" spans="1:11">
      <c r="B84" s="175"/>
      <c r="C84" s="82" t="s">
        <v>117</v>
      </c>
      <c r="D84" s="95" t="s">
        <v>140</v>
      </c>
      <c r="E84" s="82">
        <v>200</v>
      </c>
      <c r="F84" s="55"/>
      <c r="G84" s="69">
        <v>4.0999999999999996</v>
      </c>
      <c r="H84" s="70">
        <v>4.3</v>
      </c>
      <c r="I84" s="70">
        <v>15.2</v>
      </c>
      <c r="J84" s="69">
        <v>115.9</v>
      </c>
    </row>
    <row r="85" spans="1:11" ht="19.5" customHeight="1">
      <c r="B85" s="175"/>
      <c r="C85" s="81"/>
      <c r="D85" s="128" t="s">
        <v>159</v>
      </c>
      <c r="E85" s="129">
        <v>90</v>
      </c>
      <c r="F85" s="44"/>
      <c r="G85" s="130">
        <v>25.056999999999999</v>
      </c>
      <c r="H85" s="131">
        <v>9.1289999999999996</v>
      </c>
      <c r="I85" s="131">
        <v>2.4670000000000001</v>
      </c>
      <c r="J85" s="32">
        <f>I85*4+H85*9+G85*4</f>
        <v>192.25700000000001</v>
      </c>
    </row>
    <row r="86" spans="1:11" s="109" customFormat="1" ht="21.4" customHeight="1">
      <c r="A86" s="34"/>
      <c r="B86" s="175"/>
      <c r="C86" s="82" t="s">
        <v>61</v>
      </c>
      <c r="D86" s="24" t="s">
        <v>120</v>
      </c>
      <c r="E86" s="29">
        <v>150</v>
      </c>
      <c r="F86" s="44"/>
      <c r="G86" s="69">
        <v>6.6</v>
      </c>
      <c r="H86" s="70">
        <v>4.3</v>
      </c>
      <c r="I86" s="69">
        <v>42.3</v>
      </c>
      <c r="J86" s="69">
        <v>235</v>
      </c>
    </row>
    <row r="87" spans="1:11">
      <c r="B87" s="175"/>
      <c r="C87" s="30" t="s">
        <v>47</v>
      </c>
      <c r="D87" s="31" t="s">
        <v>48</v>
      </c>
      <c r="E87" s="71" t="s">
        <v>49</v>
      </c>
      <c r="F87" s="55"/>
      <c r="G87" s="73">
        <v>0.06</v>
      </c>
      <c r="H87" s="73">
        <f>0.06</f>
        <v>0.06</v>
      </c>
      <c r="I87" s="73">
        <f>6.7</f>
        <v>6.7</v>
      </c>
      <c r="J87" s="32">
        <f>I87*4+H87*9+G87*4</f>
        <v>27.58</v>
      </c>
    </row>
    <row r="88" spans="1:11">
      <c r="B88" s="175"/>
      <c r="C88" s="70"/>
      <c r="D88" s="95" t="s">
        <v>27</v>
      </c>
      <c r="E88" s="82">
        <v>40</v>
      </c>
      <c r="F88" s="55"/>
      <c r="G88" s="70">
        <v>3.16</v>
      </c>
      <c r="H88" s="69">
        <v>0.4</v>
      </c>
      <c r="I88" s="70">
        <v>19.32</v>
      </c>
      <c r="J88" s="32">
        <f>I88*4+H88*9+G88*4</f>
        <v>93.52</v>
      </c>
    </row>
    <row r="89" spans="1:11">
      <c r="B89" s="114"/>
      <c r="C89" s="70"/>
      <c r="D89" s="95" t="s">
        <v>123</v>
      </c>
      <c r="E89" s="82">
        <v>50</v>
      </c>
      <c r="F89" s="55"/>
      <c r="G89" s="69">
        <v>3.3</v>
      </c>
      <c r="H89" s="69">
        <v>0.6</v>
      </c>
      <c r="I89" s="70">
        <v>19.829999999999998</v>
      </c>
      <c r="J89" s="32">
        <f>I89*4+H89*9+G89*4</f>
        <v>97.92</v>
      </c>
    </row>
    <row r="90" spans="1:11">
      <c r="B90" s="60"/>
      <c r="C90" s="176" t="s">
        <v>124</v>
      </c>
      <c r="D90" s="176"/>
      <c r="E90" s="118">
        <v>795</v>
      </c>
      <c r="F90" s="48">
        <v>99</v>
      </c>
      <c r="G90" s="119">
        <f>SUM(G83:G89)</f>
        <v>43.076999999999998</v>
      </c>
      <c r="H90" s="119">
        <f>SUM(H83:H89)</f>
        <v>21.849999999999998</v>
      </c>
      <c r="I90" s="119">
        <f>SUM(I83:I89)</f>
        <v>110.00699999999999</v>
      </c>
      <c r="J90" s="119">
        <f>SUM(J83:J89)</f>
        <v>809.71699999999998</v>
      </c>
      <c r="K90" s="120"/>
    </row>
    <row r="91" spans="1:11">
      <c r="B91" s="175" t="s">
        <v>75</v>
      </c>
      <c r="C91" s="82" t="s">
        <v>160</v>
      </c>
      <c r="D91" s="115" t="s">
        <v>161</v>
      </c>
      <c r="E91" s="127">
        <v>60</v>
      </c>
      <c r="F91" s="55"/>
      <c r="G91" s="70">
        <v>1.01</v>
      </c>
      <c r="H91" s="70">
        <v>5.2</v>
      </c>
      <c r="I91" s="70">
        <v>7.67</v>
      </c>
      <c r="J91" s="70">
        <v>81.55</v>
      </c>
    </row>
    <row r="92" spans="1:11" ht="27.2" customHeight="1">
      <c r="B92" s="175"/>
      <c r="C92" s="82" t="s">
        <v>162</v>
      </c>
      <c r="D92" s="95" t="s">
        <v>163</v>
      </c>
      <c r="E92" s="82">
        <v>200</v>
      </c>
      <c r="F92" s="55"/>
      <c r="G92" s="70">
        <v>2.12</v>
      </c>
      <c r="H92" s="69">
        <v>5.3</v>
      </c>
      <c r="I92" s="70">
        <v>14.64</v>
      </c>
      <c r="J92" s="70">
        <v>115.11</v>
      </c>
    </row>
    <row r="93" spans="1:11">
      <c r="B93" s="175"/>
      <c r="C93" s="82"/>
      <c r="D93" s="24" t="s">
        <v>76</v>
      </c>
      <c r="E93" s="82">
        <v>200</v>
      </c>
      <c r="F93" s="55"/>
      <c r="G93" s="70">
        <v>26.207999999999998</v>
      </c>
      <c r="H93" s="70">
        <v>7.5679999999999996</v>
      </c>
      <c r="I93" s="70">
        <v>26.062000000000001</v>
      </c>
      <c r="J93" s="70">
        <v>277.00599999999997</v>
      </c>
    </row>
    <row r="94" spans="1:11">
      <c r="B94" s="175"/>
      <c r="C94" s="82" t="s">
        <v>129</v>
      </c>
      <c r="D94" s="95" t="s">
        <v>130</v>
      </c>
      <c r="E94" s="82">
        <v>200</v>
      </c>
      <c r="F94" s="55"/>
      <c r="G94" s="70">
        <v>0.59</v>
      </c>
      <c r="H94" s="70">
        <v>0.05</v>
      </c>
      <c r="I94" s="70">
        <v>18.579999999999998</v>
      </c>
      <c r="J94" s="70">
        <v>77.94</v>
      </c>
    </row>
    <row r="95" spans="1:11">
      <c r="B95" s="175"/>
      <c r="C95" s="70"/>
      <c r="D95" s="95" t="s">
        <v>27</v>
      </c>
      <c r="E95" s="82">
        <v>40</v>
      </c>
      <c r="F95" s="55"/>
      <c r="G95" s="70">
        <v>3.16</v>
      </c>
      <c r="H95" s="69">
        <v>0.4</v>
      </c>
      <c r="I95" s="70">
        <v>19.32</v>
      </c>
      <c r="J95" s="82">
        <v>94</v>
      </c>
    </row>
    <row r="96" spans="1:11">
      <c r="B96" s="175"/>
      <c r="C96" s="70"/>
      <c r="D96" s="95" t="s">
        <v>123</v>
      </c>
      <c r="E96" s="82">
        <v>50</v>
      </c>
      <c r="F96" s="55"/>
      <c r="G96" s="69">
        <v>3.3</v>
      </c>
      <c r="H96" s="69">
        <v>0.6</v>
      </c>
      <c r="I96" s="70">
        <v>19.829999999999998</v>
      </c>
      <c r="J96" s="82">
        <v>99</v>
      </c>
    </row>
    <row r="97" spans="1:1024">
      <c r="B97" s="175"/>
      <c r="C97" s="176" t="s">
        <v>124</v>
      </c>
      <c r="D97" s="176"/>
      <c r="E97" s="118">
        <v>790</v>
      </c>
      <c r="F97" s="48">
        <v>99</v>
      </c>
      <c r="G97" s="119">
        <f>SUM(G91:G96)</f>
        <v>36.387999999999991</v>
      </c>
      <c r="H97" s="119">
        <f>SUM(H91:H96)</f>
        <v>19.117999999999999</v>
      </c>
      <c r="I97" s="119">
        <f>SUM(I91:I96)</f>
        <v>106.10199999999999</v>
      </c>
      <c r="J97" s="119">
        <f>SUM(J91:J96)</f>
        <v>744.60599999999999</v>
      </c>
      <c r="K97" s="120"/>
    </row>
    <row r="98" spans="1:1024" s="109" customFormat="1" ht="20.45" customHeight="1">
      <c r="A98" s="34"/>
      <c r="B98" s="175" t="s">
        <v>77</v>
      </c>
      <c r="C98" s="82" t="s">
        <v>144</v>
      </c>
      <c r="D98" s="95" t="s">
        <v>145</v>
      </c>
      <c r="E98" s="82">
        <v>60</v>
      </c>
      <c r="F98" s="48"/>
      <c r="G98" s="70">
        <v>1.26</v>
      </c>
      <c r="H98" s="70">
        <v>3.11</v>
      </c>
      <c r="I98" s="70">
        <v>4.46</v>
      </c>
      <c r="J98" s="82">
        <v>51</v>
      </c>
    </row>
    <row r="99" spans="1:1024" s="109" customFormat="1" ht="22.9" customHeight="1">
      <c r="A99" s="34"/>
      <c r="B99" s="175"/>
      <c r="C99" s="82" t="s">
        <v>146</v>
      </c>
      <c r="D99" s="95" t="s">
        <v>164</v>
      </c>
      <c r="E99" s="82">
        <v>205</v>
      </c>
      <c r="F99" s="55"/>
      <c r="G99" s="70">
        <v>1.79</v>
      </c>
      <c r="H99" s="70">
        <v>6.03</v>
      </c>
      <c r="I99" s="70">
        <v>14.48</v>
      </c>
      <c r="J99" s="70">
        <v>119.65</v>
      </c>
    </row>
    <row r="100" spans="1:1024">
      <c r="B100" s="175"/>
      <c r="C100" s="32"/>
      <c r="D100" s="95" t="s">
        <v>165</v>
      </c>
      <c r="E100" s="82">
        <v>200</v>
      </c>
      <c r="F100" s="55"/>
      <c r="G100" s="70">
        <v>14.7</v>
      </c>
      <c r="H100" s="70">
        <v>14.2</v>
      </c>
      <c r="I100" s="69">
        <v>2.6</v>
      </c>
      <c r="J100" s="70">
        <v>178.1</v>
      </c>
    </row>
    <row r="101" spans="1:1024">
      <c r="B101" s="175"/>
      <c r="C101" s="30" t="s">
        <v>47</v>
      </c>
      <c r="D101" s="31" t="s">
        <v>48</v>
      </c>
      <c r="E101" s="71" t="s">
        <v>49</v>
      </c>
      <c r="F101" s="55"/>
      <c r="G101" s="73">
        <v>0.06</v>
      </c>
      <c r="H101" s="73">
        <f>0.06</f>
        <v>0.06</v>
      </c>
      <c r="I101" s="73">
        <f>6.7</f>
        <v>6.7</v>
      </c>
      <c r="J101" s="32">
        <f>I101*4+H101*9+G101*4</f>
        <v>27.58</v>
      </c>
    </row>
    <row r="102" spans="1:1024">
      <c r="B102" s="175"/>
      <c r="C102" s="70"/>
      <c r="D102" s="95" t="s">
        <v>27</v>
      </c>
      <c r="E102" s="82">
        <v>40</v>
      </c>
      <c r="F102" s="55"/>
      <c r="G102" s="70">
        <v>3.16</v>
      </c>
      <c r="H102" s="69">
        <v>0.4</v>
      </c>
      <c r="I102" s="70">
        <v>19.32</v>
      </c>
      <c r="J102" s="82">
        <v>94</v>
      </c>
    </row>
    <row r="103" spans="1:1024">
      <c r="B103" s="114"/>
      <c r="C103" s="70"/>
      <c r="D103" s="95" t="s">
        <v>123</v>
      </c>
      <c r="E103" s="82">
        <v>50</v>
      </c>
      <c r="F103" s="55"/>
      <c r="G103" s="69">
        <v>3.3</v>
      </c>
      <c r="H103" s="69">
        <v>0.6</v>
      </c>
      <c r="I103" s="70">
        <v>19.829999999999998</v>
      </c>
      <c r="J103" s="82">
        <v>99</v>
      </c>
    </row>
    <row r="104" spans="1:1024">
      <c r="B104" s="114"/>
      <c r="C104" s="176" t="s">
        <v>124</v>
      </c>
      <c r="D104" s="176"/>
      <c r="E104" s="118">
        <v>755</v>
      </c>
      <c r="F104" s="48">
        <v>99</v>
      </c>
      <c r="G104" s="119">
        <f>SUM(G98:G103)</f>
        <v>24.27</v>
      </c>
      <c r="H104" s="119">
        <f>SUM(H98:H103)</f>
        <v>24.4</v>
      </c>
      <c r="I104" s="119">
        <f>SUM(I98:I103)</f>
        <v>67.39</v>
      </c>
      <c r="J104" s="119">
        <f>SUM(J98:J103)</f>
        <v>569.32999999999993</v>
      </c>
      <c r="K104" s="120"/>
    </row>
    <row r="105" spans="1:1024" ht="19.350000000000001" customHeight="1">
      <c r="B105" s="175" t="s">
        <v>79</v>
      </c>
      <c r="C105" s="44" t="s">
        <v>131</v>
      </c>
      <c r="D105" s="121" t="s">
        <v>132</v>
      </c>
      <c r="E105" s="55">
        <v>60</v>
      </c>
      <c r="F105" s="55"/>
      <c r="G105" s="122">
        <v>1.66</v>
      </c>
      <c r="H105" s="122">
        <v>4.5</v>
      </c>
      <c r="I105" s="122">
        <v>7.01</v>
      </c>
      <c r="J105" s="122">
        <f>I105*4+H105*9+G105*4</f>
        <v>75.179999999999993</v>
      </c>
    </row>
    <row r="106" spans="1:1024" s="109" customFormat="1" ht="19.350000000000001" customHeight="1">
      <c r="A106" s="15"/>
      <c r="B106" s="175"/>
      <c r="C106" s="44" t="s">
        <v>133</v>
      </c>
      <c r="D106" s="95" t="s">
        <v>134</v>
      </c>
      <c r="E106" s="55">
        <v>200</v>
      </c>
      <c r="F106" s="55"/>
      <c r="G106" s="69">
        <v>4.7</v>
      </c>
      <c r="H106" s="70">
        <v>4.3</v>
      </c>
      <c r="I106" s="70">
        <v>15.42</v>
      </c>
      <c r="J106" s="69">
        <v>102.7</v>
      </c>
    </row>
    <row r="107" spans="1:1024" ht="19.350000000000001" customHeight="1">
      <c r="B107" s="175"/>
      <c r="C107" s="35"/>
      <c r="D107" s="31" t="s">
        <v>166</v>
      </c>
      <c r="E107" s="29">
        <v>90</v>
      </c>
      <c r="F107" s="44"/>
      <c r="G107" s="35">
        <f>16</f>
        <v>16</v>
      </c>
      <c r="H107" s="35">
        <v>7.5</v>
      </c>
      <c r="I107" s="35">
        <f>1.21</f>
        <v>1.21</v>
      </c>
      <c r="J107" s="35">
        <f>I107*4+H107*9+G107*4</f>
        <v>136.34</v>
      </c>
    </row>
    <row r="108" spans="1:1024" s="109" customFormat="1" ht="19.350000000000001" customHeight="1">
      <c r="A108" s="34"/>
      <c r="B108" s="175"/>
      <c r="C108" s="82" t="s">
        <v>61</v>
      </c>
      <c r="D108" s="24" t="s">
        <v>62</v>
      </c>
      <c r="E108" s="29">
        <v>155</v>
      </c>
      <c r="F108" s="44"/>
      <c r="G108" s="69">
        <v>6.6</v>
      </c>
      <c r="H108" s="70">
        <v>4.3</v>
      </c>
      <c r="I108" s="69">
        <v>42.3</v>
      </c>
      <c r="J108" s="69">
        <v>235</v>
      </c>
      <c r="AMJ108" s="37"/>
    </row>
    <row r="109" spans="1:1024" ht="19.350000000000001" customHeight="1">
      <c r="B109" s="175"/>
      <c r="C109" s="70" t="s">
        <v>121</v>
      </c>
      <c r="D109" s="95" t="s">
        <v>122</v>
      </c>
      <c r="E109" s="82">
        <v>200</v>
      </c>
      <c r="F109" s="55"/>
      <c r="G109" s="70">
        <v>0.16</v>
      </c>
      <c r="H109" s="70">
        <v>0.16</v>
      </c>
      <c r="I109" s="69">
        <v>14.9</v>
      </c>
      <c r="J109" s="70">
        <v>62.69</v>
      </c>
    </row>
    <row r="110" spans="1:1024">
      <c r="B110" s="175"/>
      <c r="C110" s="70"/>
      <c r="D110" s="95" t="s">
        <v>27</v>
      </c>
      <c r="E110" s="82">
        <v>40</v>
      </c>
      <c r="F110" s="55"/>
      <c r="G110" s="70">
        <v>3.16</v>
      </c>
      <c r="H110" s="69">
        <v>0.4</v>
      </c>
      <c r="I110" s="70">
        <v>19.32</v>
      </c>
      <c r="J110" s="82">
        <v>94</v>
      </c>
    </row>
    <row r="111" spans="1:1024">
      <c r="B111" s="175"/>
      <c r="C111" s="70"/>
      <c r="D111" s="95" t="s">
        <v>123</v>
      </c>
      <c r="E111" s="82">
        <v>50</v>
      </c>
      <c r="F111" s="55"/>
      <c r="G111" s="69">
        <v>3.3</v>
      </c>
      <c r="H111" s="69">
        <v>0.6</v>
      </c>
      <c r="I111" s="70">
        <v>19.829999999999998</v>
      </c>
      <c r="J111" s="82">
        <v>99</v>
      </c>
    </row>
    <row r="112" spans="1:1024">
      <c r="B112" s="175"/>
      <c r="C112" s="176" t="s">
        <v>124</v>
      </c>
      <c r="D112" s="176"/>
      <c r="E112" s="118">
        <f>SUM(E105:E111)</f>
        <v>795</v>
      </c>
      <c r="F112" s="48">
        <v>99</v>
      </c>
      <c r="G112" s="119">
        <f>SUM(G105:G111)</f>
        <v>35.58</v>
      </c>
      <c r="H112" s="119">
        <f>SUM(H105:H111)</f>
        <v>21.76</v>
      </c>
      <c r="I112" s="119">
        <f>SUM(I105:I111)</f>
        <v>119.99</v>
      </c>
      <c r="J112" s="119">
        <f>SUM(J105:J111)</f>
        <v>804.91000000000008</v>
      </c>
      <c r="K112" s="120"/>
    </row>
    <row r="113" spans="1:11" ht="21" customHeight="1">
      <c r="B113" s="175" t="s">
        <v>83</v>
      </c>
      <c r="C113" s="82" t="s">
        <v>125</v>
      </c>
      <c r="D113" s="95" t="s">
        <v>126</v>
      </c>
      <c r="E113" s="82">
        <v>60</v>
      </c>
      <c r="F113" s="55"/>
      <c r="G113" s="70">
        <v>1.01</v>
      </c>
      <c r="H113" s="69">
        <v>4.0999999999999996</v>
      </c>
      <c r="I113" s="70">
        <v>2.98</v>
      </c>
      <c r="J113" s="70">
        <v>53.15</v>
      </c>
    </row>
    <row r="114" spans="1:11">
      <c r="B114" s="175"/>
      <c r="C114" s="132" t="s">
        <v>127</v>
      </c>
      <c r="D114" s="133" t="s">
        <v>140</v>
      </c>
      <c r="E114" s="132">
        <v>200</v>
      </c>
      <c r="F114" s="15"/>
      <c r="G114" s="134">
        <v>4.7</v>
      </c>
      <c r="H114" s="135">
        <v>2.44</v>
      </c>
      <c r="I114" s="135">
        <v>15.42</v>
      </c>
      <c r="J114" s="134">
        <v>102.7</v>
      </c>
    </row>
    <row r="115" spans="1:11" s="137" customFormat="1" ht="18.600000000000001" customHeight="1">
      <c r="A115" s="136"/>
      <c r="B115" s="175"/>
      <c r="C115" s="82" t="s">
        <v>84</v>
      </c>
      <c r="D115" s="83" t="s">
        <v>85</v>
      </c>
      <c r="E115" s="82" t="s">
        <v>86</v>
      </c>
      <c r="F115" s="55"/>
      <c r="G115" s="70">
        <v>12.93</v>
      </c>
      <c r="H115" s="70">
        <v>16.22</v>
      </c>
      <c r="I115" s="70">
        <v>11.76</v>
      </c>
      <c r="J115" s="70">
        <v>244.79</v>
      </c>
    </row>
    <row r="116" spans="1:11">
      <c r="B116" s="175"/>
      <c r="C116" s="71">
        <v>171</v>
      </c>
      <c r="D116" s="72" t="s">
        <v>87</v>
      </c>
      <c r="E116" s="71">
        <v>150</v>
      </c>
      <c r="F116" s="55"/>
      <c r="G116" s="73">
        <v>6.6</v>
      </c>
      <c r="H116" s="73">
        <v>8.9</v>
      </c>
      <c r="I116" s="73">
        <v>32.4</v>
      </c>
      <c r="J116" s="73">
        <v>237</v>
      </c>
    </row>
    <row r="117" spans="1:11">
      <c r="B117" s="175"/>
      <c r="C117" s="82" t="s">
        <v>129</v>
      </c>
      <c r="D117" s="95" t="s">
        <v>130</v>
      </c>
      <c r="E117" s="82">
        <v>200</v>
      </c>
      <c r="F117" s="55"/>
      <c r="G117" s="70">
        <v>0.59</v>
      </c>
      <c r="H117" s="70">
        <v>0.05</v>
      </c>
      <c r="I117" s="70">
        <v>18.579999999999998</v>
      </c>
      <c r="J117" s="70">
        <v>77.94</v>
      </c>
    </row>
    <row r="118" spans="1:11">
      <c r="B118" s="175"/>
      <c r="C118" s="70"/>
      <c r="D118" s="95" t="s">
        <v>27</v>
      </c>
      <c r="E118" s="82">
        <v>40</v>
      </c>
      <c r="F118" s="55"/>
      <c r="G118" s="70">
        <v>3.16</v>
      </c>
      <c r="H118" s="69">
        <v>0.4</v>
      </c>
      <c r="I118" s="70">
        <v>19.32</v>
      </c>
      <c r="J118" s="82">
        <v>94</v>
      </c>
    </row>
    <row r="119" spans="1:11">
      <c r="B119" s="175"/>
      <c r="C119" s="70"/>
      <c r="D119" s="95" t="s">
        <v>123</v>
      </c>
      <c r="E119" s="82">
        <v>50</v>
      </c>
      <c r="F119" s="55"/>
      <c r="G119" s="69">
        <v>3.3</v>
      </c>
      <c r="H119" s="69">
        <v>0.6</v>
      </c>
      <c r="I119" s="70">
        <v>19.829999999999998</v>
      </c>
      <c r="J119" s="82">
        <v>99</v>
      </c>
    </row>
    <row r="120" spans="1:11">
      <c r="B120" s="175"/>
      <c r="C120" s="176" t="s">
        <v>124</v>
      </c>
      <c r="D120" s="176"/>
      <c r="E120" s="118">
        <v>820</v>
      </c>
      <c r="F120" s="48">
        <v>99</v>
      </c>
      <c r="G120" s="119">
        <f>SUM(G113:G119)</f>
        <v>32.29</v>
      </c>
      <c r="H120" s="119">
        <f>SUM(H113:H119)</f>
        <v>32.71</v>
      </c>
      <c r="I120" s="119">
        <f>SUM(I113:I119)</f>
        <v>120.28999999999998</v>
      </c>
      <c r="J120" s="119">
        <f>SUM(J113:J119)</f>
        <v>908.57999999999993</v>
      </c>
      <c r="K120" s="120"/>
    </row>
    <row r="121" spans="1:11" ht="15.75" customHeight="1">
      <c r="B121" s="175" t="s">
        <v>88</v>
      </c>
      <c r="C121" s="82" t="s">
        <v>144</v>
      </c>
      <c r="D121" s="95" t="s">
        <v>145</v>
      </c>
      <c r="E121" s="82">
        <v>60</v>
      </c>
      <c r="F121" s="55"/>
      <c r="G121" s="70">
        <v>1.26</v>
      </c>
      <c r="H121" s="70">
        <v>3.11</v>
      </c>
      <c r="I121" s="70">
        <v>4.46</v>
      </c>
      <c r="J121" s="82">
        <v>51</v>
      </c>
    </row>
    <row r="122" spans="1:11" ht="30.75" customHeight="1">
      <c r="B122" s="175"/>
      <c r="C122" s="82" t="s">
        <v>162</v>
      </c>
      <c r="D122" s="95" t="s">
        <v>163</v>
      </c>
      <c r="E122" s="82">
        <v>200</v>
      </c>
      <c r="F122" s="55"/>
      <c r="G122" s="70">
        <v>2.12</v>
      </c>
      <c r="H122" s="69">
        <v>5.3</v>
      </c>
      <c r="I122" s="70">
        <v>14.64</v>
      </c>
      <c r="J122" s="70">
        <v>115.11</v>
      </c>
    </row>
    <row r="123" spans="1:11">
      <c r="B123" s="175"/>
      <c r="C123" s="82" t="s">
        <v>141</v>
      </c>
      <c r="D123" s="95" t="s">
        <v>142</v>
      </c>
      <c r="E123" s="96">
        <v>90</v>
      </c>
      <c r="F123" s="55"/>
      <c r="G123" s="123">
        <v>22.3</v>
      </c>
      <c r="H123" s="123">
        <v>6.8</v>
      </c>
      <c r="I123" s="123">
        <v>5.3</v>
      </c>
      <c r="J123" s="32">
        <f>I123*4+H123*9+G123*4</f>
        <v>171.6</v>
      </c>
    </row>
    <row r="124" spans="1:11" ht="26.25" customHeight="1">
      <c r="B124" s="175"/>
      <c r="C124" s="82" t="s">
        <v>104</v>
      </c>
      <c r="D124" s="95" t="s">
        <v>105</v>
      </c>
      <c r="E124" s="96">
        <v>155</v>
      </c>
      <c r="F124" s="55"/>
      <c r="G124" s="97">
        <v>3.24</v>
      </c>
      <c r="H124" s="97">
        <v>6.82</v>
      </c>
      <c r="I124" s="97">
        <v>22.25</v>
      </c>
      <c r="J124" s="97">
        <v>163.78</v>
      </c>
    </row>
    <row r="125" spans="1:11">
      <c r="B125" s="175"/>
      <c r="C125" s="70" t="s">
        <v>121</v>
      </c>
      <c r="D125" s="95" t="s">
        <v>122</v>
      </c>
      <c r="E125" s="82">
        <v>200</v>
      </c>
      <c r="F125" s="55"/>
      <c r="G125" s="70">
        <v>0.16</v>
      </c>
      <c r="H125" s="70">
        <v>0.16</v>
      </c>
      <c r="I125" s="69">
        <v>14.9</v>
      </c>
      <c r="J125" s="70">
        <v>62.69</v>
      </c>
    </row>
    <row r="126" spans="1:11">
      <c r="B126" s="175"/>
      <c r="C126" s="70"/>
      <c r="D126" s="95" t="s">
        <v>27</v>
      </c>
      <c r="E126" s="82">
        <v>40</v>
      </c>
      <c r="F126" s="55"/>
      <c r="G126" s="70">
        <v>3.16</v>
      </c>
      <c r="H126" s="69">
        <v>0.4</v>
      </c>
      <c r="I126" s="70">
        <v>19.32</v>
      </c>
      <c r="J126" s="82">
        <v>94</v>
      </c>
    </row>
    <row r="127" spans="1:11">
      <c r="B127" s="175"/>
      <c r="C127" s="70"/>
      <c r="D127" s="95" t="s">
        <v>123</v>
      </c>
      <c r="E127" s="82">
        <v>50</v>
      </c>
      <c r="F127" s="55"/>
      <c r="G127" s="69">
        <v>3.3</v>
      </c>
      <c r="H127" s="69">
        <v>0.6</v>
      </c>
      <c r="I127" s="70">
        <v>19.829999999999998</v>
      </c>
      <c r="J127" s="82">
        <v>99</v>
      </c>
    </row>
    <row r="128" spans="1:11">
      <c r="B128" s="175"/>
      <c r="C128" s="176" t="s">
        <v>124</v>
      </c>
      <c r="D128" s="176"/>
      <c r="E128" s="124">
        <f>SUM(E121:E127)</f>
        <v>795</v>
      </c>
      <c r="F128" s="48">
        <v>99</v>
      </c>
      <c r="G128" s="125">
        <f>SUM(G121:G127)</f>
        <v>35.54</v>
      </c>
      <c r="H128" s="125">
        <f>SUM(H121:H127)</f>
        <v>23.19</v>
      </c>
      <c r="I128" s="125">
        <f>SUM(I121:I127)</f>
        <v>100.7</v>
      </c>
      <c r="J128" s="125">
        <f>SUM(J121:J127)</f>
        <v>757.18000000000006</v>
      </c>
      <c r="K128" s="120"/>
    </row>
    <row r="129" spans="1:11" ht="33">
      <c r="B129" s="175" t="s">
        <v>92</v>
      </c>
      <c r="C129" s="82"/>
      <c r="D129" s="83" t="s">
        <v>167</v>
      </c>
      <c r="E129" s="82">
        <v>60</v>
      </c>
      <c r="F129" s="55"/>
      <c r="G129" s="70">
        <v>1.89</v>
      </c>
      <c r="H129" s="70">
        <v>3.74</v>
      </c>
      <c r="I129" s="70">
        <v>7.12</v>
      </c>
      <c r="J129" s="70">
        <v>69.97</v>
      </c>
    </row>
    <row r="130" spans="1:11" ht="29.85" customHeight="1">
      <c r="B130" s="175"/>
      <c r="C130" s="82" t="s">
        <v>117</v>
      </c>
      <c r="D130" s="95" t="s">
        <v>118</v>
      </c>
      <c r="E130" s="96">
        <v>205</v>
      </c>
      <c r="F130" s="55"/>
      <c r="G130" s="97">
        <v>1.53</v>
      </c>
      <c r="H130" s="138">
        <v>4.9000000000000004</v>
      </c>
      <c r="I130" s="97">
        <v>7.94</v>
      </c>
      <c r="J130" s="97">
        <v>82.42</v>
      </c>
    </row>
    <row r="131" spans="1:11" s="109" customFormat="1" ht="21" customHeight="1">
      <c r="A131" s="34"/>
      <c r="B131" s="175"/>
      <c r="C131" s="90">
        <v>294</v>
      </c>
      <c r="D131" s="54" t="s">
        <v>93</v>
      </c>
      <c r="E131" s="90">
        <v>90</v>
      </c>
      <c r="F131" s="44"/>
      <c r="G131" s="70">
        <v>12.16</v>
      </c>
      <c r="H131" s="70">
        <v>9.8000000000000007</v>
      </c>
      <c r="I131" s="70">
        <v>14.5</v>
      </c>
      <c r="J131" s="70">
        <v>133.99</v>
      </c>
    </row>
    <row r="132" spans="1:11">
      <c r="B132" s="175"/>
      <c r="C132" s="82" t="s">
        <v>61</v>
      </c>
      <c r="D132" s="95" t="s">
        <v>62</v>
      </c>
      <c r="E132" s="82" t="s">
        <v>54</v>
      </c>
      <c r="F132" s="55"/>
      <c r="G132" s="69">
        <v>6.6</v>
      </c>
      <c r="H132" s="70">
        <v>4.3</v>
      </c>
      <c r="I132" s="69">
        <v>42.3</v>
      </c>
      <c r="J132" s="69">
        <v>235</v>
      </c>
    </row>
    <row r="133" spans="1:11">
      <c r="B133" s="175"/>
      <c r="C133" s="82" t="s">
        <v>121</v>
      </c>
      <c r="D133" s="95" t="s">
        <v>168</v>
      </c>
      <c r="E133" s="82">
        <v>200</v>
      </c>
      <c r="F133" s="55"/>
      <c r="G133" s="70">
        <v>0.16</v>
      </c>
      <c r="H133" s="70">
        <v>0.04</v>
      </c>
      <c r="I133" s="70">
        <v>15.42</v>
      </c>
      <c r="J133" s="69">
        <v>63.6</v>
      </c>
    </row>
    <row r="134" spans="1:11">
      <c r="B134" s="175"/>
      <c r="C134" s="70"/>
      <c r="D134" s="95" t="s">
        <v>27</v>
      </c>
      <c r="E134" s="82">
        <v>40</v>
      </c>
      <c r="F134" s="55"/>
      <c r="G134" s="70">
        <v>3.16</v>
      </c>
      <c r="H134" s="69">
        <v>0.4</v>
      </c>
      <c r="I134" s="70">
        <v>19.32</v>
      </c>
      <c r="J134" s="82">
        <v>94</v>
      </c>
    </row>
    <row r="135" spans="1:11">
      <c r="B135" s="175"/>
      <c r="C135" s="70"/>
      <c r="D135" s="95" t="s">
        <v>123</v>
      </c>
      <c r="E135" s="82">
        <v>50</v>
      </c>
      <c r="F135" s="55"/>
      <c r="G135" s="69">
        <v>3.3</v>
      </c>
      <c r="H135" s="69">
        <v>0.6</v>
      </c>
      <c r="I135" s="70">
        <v>19.829999999999998</v>
      </c>
      <c r="J135" s="82">
        <v>99</v>
      </c>
    </row>
    <row r="136" spans="1:11">
      <c r="B136" s="114"/>
      <c r="C136" s="176" t="s">
        <v>124</v>
      </c>
      <c r="D136" s="176"/>
      <c r="E136" s="118">
        <v>830</v>
      </c>
      <c r="F136" s="48">
        <v>99</v>
      </c>
      <c r="G136" s="119">
        <f>SUM(G129:G135)</f>
        <v>28.8</v>
      </c>
      <c r="H136" s="119">
        <f>SUM(H129:H135)</f>
        <v>23.78</v>
      </c>
      <c r="I136" s="119">
        <f>SUM(I129:I135)</f>
        <v>126.42999999999999</v>
      </c>
      <c r="J136" s="119">
        <f>SUM(J129:J135)</f>
        <v>777.98</v>
      </c>
      <c r="K136" s="120"/>
    </row>
    <row r="137" spans="1:11" ht="30.75" customHeight="1">
      <c r="B137" s="175" t="s">
        <v>94</v>
      </c>
      <c r="C137" s="82"/>
      <c r="D137" s="83" t="s">
        <v>169</v>
      </c>
      <c r="E137" s="82">
        <v>60</v>
      </c>
      <c r="F137" s="55"/>
      <c r="G137" s="70">
        <v>1.26</v>
      </c>
      <c r="H137" s="70">
        <v>3.11</v>
      </c>
      <c r="I137" s="70">
        <v>4.46</v>
      </c>
      <c r="J137" s="82">
        <v>51</v>
      </c>
    </row>
    <row r="138" spans="1:11" ht="19.899999999999999" customHeight="1">
      <c r="B138" s="175"/>
      <c r="C138" s="82" t="s">
        <v>127</v>
      </c>
      <c r="D138" s="95" t="s">
        <v>134</v>
      </c>
      <c r="E138" s="82">
        <v>200</v>
      </c>
      <c r="F138" s="55"/>
      <c r="G138" s="69">
        <v>4.7</v>
      </c>
      <c r="H138" s="70">
        <v>4.3</v>
      </c>
      <c r="I138" s="70">
        <v>15.42</v>
      </c>
      <c r="J138" s="69">
        <v>102.7</v>
      </c>
    </row>
    <row r="139" spans="1:11">
      <c r="B139" s="175"/>
      <c r="C139" s="32" t="s">
        <v>43</v>
      </c>
      <c r="D139" s="24" t="s">
        <v>170</v>
      </c>
      <c r="E139" s="30">
        <v>90</v>
      </c>
      <c r="F139" s="55"/>
      <c r="G139" s="32">
        <v>10.79</v>
      </c>
      <c r="H139" s="32">
        <v>16.170000000000002</v>
      </c>
      <c r="I139" s="32">
        <v>1.36</v>
      </c>
      <c r="J139" s="32">
        <v>194.16</v>
      </c>
    </row>
    <row r="140" spans="1:11">
      <c r="B140" s="175"/>
      <c r="C140" s="82"/>
      <c r="D140" s="31" t="s">
        <v>154</v>
      </c>
      <c r="E140" s="30">
        <v>150</v>
      </c>
      <c r="F140" s="55"/>
      <c r="G140" s="32">
        <v>3.45</v>
      </c>
      <c r="H140" s="32">
        <v>4.1900000000000004</v>
      </c>
      <c r="I140" s="32">
        <v>18.96</v>
      </c>
      <c r="J140" s="32">
        <f>I140*4+H140*9+G140*4</f>
        <v>127.35000000000001</v>
      </c>
    </row>
    <row r="141" spans="1:11">
      <c r="B141" s="175"/>
      <c r="C141" s="29" t="s">
        <v>24</v>
      </c>
      <c r="D141" s="31" t="s">
        <v>25</v>
      </c>
      <c r="E141" s="29" t="s">
        <v>26</v>
      </c>
      <c r="F141" s="44"/>
      <c r="G141" s="39"/>
      <c r="H141" s="39"/>
      <c r="I141" s="35">
        <v>11.09</v>
      </c>
      <c r="J141" s="35">
        <v>44.34</v>
      </c>
    </row>
    <row r="142" spans="1:11">
      <c r="B142" s="175"/>
      <c r="C142" s="70"/>
      <c r="D142" s="95" t="s">
        <v>27</v>
      </c>
      <c r="E142" s="82">
        <v>40</v>
      </c>
      <c r="F142" s="55"/>
      <c r="G142" s="70">
        <v>3.16</v>
      </c>
      <c r="H142" s="69">
        <v>0.4</v>
      </c>
      <c r="I142" s="70">
        <v>19.32</v>
      </c>
      <c r="J142" s="82">
        <v>94</v>
      </c>
    </row>
    <row r="143" spans="1:11">
      <c r="B143" s="175"/>
      <c r="C143" s="70"/>
      <c r="D143" s="95" t="s">
        <v>123</v>
      </c>
      <c r="E143" s="82">
        <v>50</v>
      </c>
      <c r="F143" s="55"/>
      <c r="G143" s="69">
        <v>3.3</v>
      </c>
      <c r="H143" s="69">
        <v>0.6</v>
      </c>
      <c r="I143" s="70">
        <v>19.829999999999998</v>
      </c>
      <c r="J143" s="82">
        <v>99</v>
      </c>
    </row>
    <row r="144" spans="1:11">
      <c r="B144" s="114"/>
      <c r="C144" s="176" t="s">
        <v>124</v>
      </c>
      <c r="D144" s="176"/>
      <c r="E144" s="118">
        <v>790</v>
      </c>
      <c r="F144" s="48">
        <v>99</v>
      </c>
      <c r="G144" s="119">
        <f>SUM(G137:G143)</f>
        <v>26.66</v>
      </c>
      <c r="H144" s="119">
        <f>SUM(H137:H143)</f>
        <v>28.770000000000003</v>
      </c>
      <c r="I144" s="119">
        <f>SUM(I137:I143)</f>
        <v>90.440000000000012</v>
      </c>
      <c r="J144" s="119">
        <f>SUM(J137:J143)</f>
        <v>712.55000000000007</v>
      </c>
      <c r="K144" s="120"/>
    </row>
    <row r="145" spans="1:16" ht="21" customHeight="1">
      <c r="B145" s="175" t="s">
        <v>97</v>
      </c>
      <c r="C145" s="82" t="s">
        <v>125</v>
      </c>
      <c r="D145" s="95" t="s">
        <v>126</v>
      </c>
      <c r="E145" s="82">
        <v>60</v>
      </c>
      <c r="F145" s="55"/>
      <c r="G145" s="70">
        <v>1.01</v>
      </c>
      <c r="H145" s="69">
        <v>4.0999999999999996</v>
      </c>
      <c r="I145" s="70">
        <v>2.98</v>
      </c>
      <c r="J145" s="70">
        <v>53.15</v>
      </c>
      <c r="L145" s="139"/>
      <c r="M145" s="116"/>
      <c r="N145" s="116"/>
      <c r="O145" s="116"/>
      <c r="P145" s="116"/>
    </row>
    <row r="146" spans="1:16" ht="29.85" customHeight="1">
      <c r="B146" s="175"/>
      <c r="C146" s="82" t="s">
        <v>146</v>
      </c>
      <c r="D146" s="95" t="s">
        <v>128</v>
      </c>
      <c r="E146" s="82">
        <v>205</v>
      </c>
      <c r="F146" s="55"/>
      <c r="G146" s="70">
        <v>1.79</v>
      </c>
      <c r="H146" s="70">
        <v>6.03</v>
      </c>
      <c r="I146" s="70">
        <v>14.48</v>
      </c>
      <c r="J146" s="70">
        <v>119.65</v>
      </c>
      <c r="L146" s="139"/>
      <c r="M146" s="116"/>
      <c r="N146" s="116"/>
      <c r="O146" s="116"/>
      <c r="P146" s="116"/>
    </row>
    <row r="147" spans="1:16" ht="33">
      <c r="B147" s="175"/>
      <c r="C147" s="82" t="s">
        <v>171</v>
      </c>
      <c r="D147" s="95" t="s">
        <v>172</v>
      </c>
      <c r="E147" s="82">
        <v>205</v>
      </c>
      <c r="F147" s="55"/>
      <c r="G147" s="69">
        <v>21.54</v>
      </c>
      <c r="H147" s="70">
        <v>12.65</v>
      </c>
      <c r="I147" s="70">
        <v>42.02</v>
      </c>
      <c r="J147" s="69">
        <v>363.55</v>
      </c>
      <c r="L147" s="139"/>
      <c r="M147" s="140"/>
      <c r="N147" s="116"/>
      <c r="O147" s="116"/>
      <c r="P147" s="140"/>
    </row>
    <row r="148" spans="1:16" ht="21.95" customHeight="1">
      <c r="B148" s="175"/>
      <c r="C148" s="82" t="s">
        <v>129</v>
      </c>
      <c r="D148" s="95" t="s">
        <v>130</v>
      </c>
      <c r="E148" s="82">
        <v>200</v>
      </c>
      <c r="F148" s="55"/>
      <c r="G148" s="70">
        <v>0.59</v>
      </c>
      <c r="H148" s="70">
        <v>0.05</v>
      </c>
      <c r="I148" s="70">
        <v>18.579999999999998</v>
      </c>
      <c r="J148" s="70">
        <v>77.94</v>
      </c>
      <c r="L148" s="139"/>
      <c r="M148" s="116"/>
      <c r="N148" s="116"/>
      <c r="O148" s="116"/>
      <c r="P148" s="116"/>
    </row>
    <row r="149" spans="1:16">
      <c r="B149" s="175"/>
      <c r="C149" s="70"/>
      <c r="D149" s="95" t="s">
        <v>27</v>
      </c>
      <c r="E149" s="82">
        <v>40</v>
      </c>
      <c r="F149" s="55"/>
      <c r="G149" s="70">
        <v>3.16</v>
      </c>
      <c r="H149" s="69">
        <v>0.4</v>
      </c>
      <c r="I149" s="70">
        <v>19.32</v>
      </c>
      <c r="J149" s="82">
        <v>94</v>
      </c>
      <c r="L149" s="139"/>
      <c r="M149" s="116"/>
      <c r="N149" s="140"/>
      <c r="O149" s="116"/>
      <c r="P149" s="139"/>
    </row>
    <row r="150" spans="1:16">
      <c r="B150" s="175"/>
      <c r="C150" s="70"/>
      <c r="D150" s="95" t="s">
        <v>123</v>
      </c>
      <c r="E150" s="82">
        <v>50</v>
      </c>
      <c r="F150" s="55"/>
      <c r="G150" s="69">
        <v>3.3</v>
      </c>
      <c r="H150" s="69">
        <v>0.6</v>
      </c>
      <c r="I150" s="70">
        <v>19.829999999999998</v>
      </c>
      <c r="J150" s="82">
        <v>99</v>
      </c>
      <c r="L150" s="139"/>
      <c r="M150" s="140"/>
      <c r="N150" s="140"/>
      <c r="O150" s="116"/>
      <c r="P150" s="139"/>
    </row>
    <row r="151" spans="1:16">
      <c r="B151" s="114"/>
      <c r="C151" s="176" t="s">
        <v>124</v>
      </c>
      <c r="D151" s="176"/>
      <c r="E151" s="118">
        <f>SUM(E145:E150)</f>
        <v>760</v>
      </c>
      <c r="F151" s="48">
        <v>99</v>
      </c>
      <c r="G151" s="119">
        <f>SUM(G145:G150)</f>
        <v>31.39</v>
      </c>
      <c r="H151" s="119">
        <f>SUM(H145:H150)</f>
        <v>23.830000000000002</v>
      </c>
      <c r="I151" s="119">
        <f>SUM(I145:I150)</f>
        <v>117.21</v>
      </c>
      <c r="J151" s="119">
        <f>SUM(J145:J150)</f>
        <v>807.29</v>
      </c>
      <c r="L151" s="141"/>
      <c r="M151" s="142"/>
      <c r="N151" s="142"/>
      <c r="O151" s="142"/>
      <c r="P151" s="142"/>
    </row>
    <row r="152" spans="1:16" ht="20.85" customHeight="1">
      <c r="B152" s="175" t="s">
        <v>100</v>
      </c>
      <c r="C152" s="82"/>
      <c r="D152" s="115" t="s">
        <v>147</v>
      </c>
      <c r="E152" s="82">
        <v>60</v>
      </c>
      <c r="F152" s="70"/>
      <c r="G152" s="70">
        <v>1.2</v>
      </c>
      <c r="H152" s="70">
        <v>4.2</v>
      </c>
      <c r="I152" s="70">
        <v>4.4400000000000004</v>
      </c>
      <c r="J152" s="32">
        <f>I152*4+H152*9+G152*4</f>
        <v>60.36</v>
      </c>
      <c r="K152" s="120"/>
    </row>
    <row r="153" spans="1:16" s="109" customFormat="1" ht="25.5" customHeight="1">
      <c r="A153" s="34"/>
      <c r="B153" s="175"/>
      <c r="C153" s="82" t="s">
        <v>127</v>
      </c>
      <c r="D153" s="95" t="s">
        <v>140</v>
      </c>
      <c r="E153" s="82">
        <v>200</v>
      </c>
      <c r="F153" s="55"/>
      <c r="G153" s="69">
        <v>4.0999999999999996</v>
      </c>
      <c r="H153" s="70">
        <v>4.3</v>
      </c>
      <c r="I153" s="70">
        <v>15.2</v>
      </c>
      <c r="J153" s="69">
        <v>115.9</v>
      </c>
    </row>
    <row r="154" spans="1:16" s="109" customFormat="1" ht="14.1" customHeight="1">
      <c r="A154" s="34"/>
      <c r="B154" s="175"/>
      <c r="C154" s="82"/>
      <c r="D154" s="31" t="s">
        <v>149</v>
      </c>
      <c r="E154" s="30">
        <v>100</v>
      </c>
      <c r="F154" s="55"/>
      <c r="G154" s="32">
        <v>13</v>
      </c>
      <c r="H154" s="33">
        <v>25</v>
      </c>
      <c r="I154" s="32">
        <v>0</v>
      </c>
      <c r="J154" s="33">
        <v>277</v>
      </c>
    </row>
    <row r="155" spans="1:16" ht="20.85" customHeight="1">
      <c r="B155" s="175"/>
      <c r="C155" s="82" t="s">
        <v>61</v>
      </c>
      <c r="D155" s="95" t="s">
        <v>62</v>
      </c>
      <c r="E155" s="82" t="s">
        <v>54</v>
      </c>
      <c r="F155" s="55"/>
      <c r="G155" s="69">
        <v>6.6</v>
      </c>
      <c r="H155" s="70">
        <v>4.3</v>
      </c>
      <c r="I155" s="69">
        <v>42.3</v>
      </c>
      <c r="J155" s="69">
        <v>235</v>
      </c>
    </row>
    <row r="156" spans="1:16">
      <c r="B156" s="175"/>
      <c r="C156" s="70" t="s">
        <v>121</v>
      </c>
      <c r="D156" s="95" t="s">
        <v>122</v>
      </c>
      <c r="E156" s="82">
        <v>200</v>
      </c>
      <c r="F156" s="55"/>
      <c r="G156" s="70">
        <v>0.16</v>
      </c>
      <c r="H156" s="70">
        <v>0.16</v>
      </c>
      <c r="I156" s="69">
        <v>14.9</v>
      </c>
      <c r="J156" s="70">
        <v>62.69</v>
      </c>
    </row>
    <row r="157" spans="1:16">
      <c r="B157" s="175"/>
      <c r="C157" s="70"/>
      <c r="D157" s="95" t="s">
        <v>27</v>
      </c>
      <c r="E157" s="82">
        <v>40</v>
      </c>
      <c r="F157" s="55"/>
      <c r="G157" s="70">
        <v>3.16</v>
      </c>
      <c r="H157" s="69">
        <v>0.4</v>
      </c>
      <c r="I157" s="70">
        <v>19.32</v>
      </c>
      <c r="J157" s="82">
        <v>94</v>
      </c>
    </row>
    <row r="158" spans="1:16">
      <c r="B158" s="175"/>
      <c r="C158" s="70"/>
      <c r="D158" s="95" t="s">
        <v>123</v>
      </c>
      <c r="E158" s="82">
        <v>50</v>
      </c>
      <c r="F158" s="55"/>
      <c r="G158" s="69">
        <v>3.3</v>
      </c>
      <c r="H158" s="69">
        <v>0.6</v>
      </c>
      <c r="I158" s="70">
        <v>19.829999999999998</v>
      </c>
      <c r="J158" s="82">
        <v>99</v>
      </c>
    </row>
    <row r="159" spans="1:16">
      <c r="B159" s="175"/>
      <c r="C159" s="176" t="s">
        <v>124</v>
      </c>
      <c r="D159" s="176"/>
      <c r="E159" s="118">
        <v>800</v>
      </c>
      <c r="F159" s="48">
        <v>99</v>
      </c>
      <c r="G159" s="119">
        <f>SUM(G152:G158)</f>
        <v>31.52</v>
      </c>
      <c r="H159" s="119">
        <f>SUM(H152:H158)</f>
        <v>38.959999999999994</v>
      </c>
      <c r="I159" s="119">
        <f>SUM(I152:I158)</f>
        <v>115.99</v>
      </c>
      <c r="J159" s="119">
        <f>SUM(J152:J158)</f>
        <v>943.95</v>
      </c>
      <c r="K159" s="120"/>
    </row>
    <row r="160" spans="1:16" ht="34.15" customHeight="1">
      <c r="B160" s="175" t="s">
        <v>101</v>
      </c>
      <c r="C160" s="127"/>
      <c r="D160" s="95" t="s">
        <v>173</v>
      </c>
      <c r="E160" s="82">
        <v>60</v>
      </c>
      <c r="F160" s="55"/>
      <c r="G160" s="70">
        <v>3.8</v>
      </c>
      <c r="H160" s="70">
        <v>2.5</v>
      </c>
      <c r="I160" s="70">
        <v>3.33</v>
      </c>
      <c r="J160" s="70">
        <v>50.84</v>
      </c>
    </row>
    <row r="161" spans="1:11" ht="23.65" customHeight="1">
      <c r="B161" s="175"/>
      <c r="C161" s="82" t="s">
        <v>162</v>
      </c>
      <c r="D161" s="95" t="s">
        <v>163</v>
      </c>
      <c r="E161" s="82">
        <v>200</v>
      </c>
      <c r="F161" s="55"/>
      <c r="G161" s="70">
        <v>2.12</v>
      </c>
      <c r="H161" s="69">
        <v>5.3</v>
      </c>
      <c r="I161" s="70">
        <v>14.64</v>
      </c>
      <c r="J161" s="70">
        <v>115.11</v>
      </c>
    </row>
    <row r="162" spans="1:11" ht="21.95" customHeight="1">
      <c r="B162" s="175"/>
      <c r="C162" s="70" t="s">
        <v>102</v>
      </c>
      <c r="D162" s="95" t="s">
        <v>103</v>
      </c>
      <c r="E162" s="82">
        <v>90</v>
      </c>
      <c r="F162" s="55"/>
      <c r="G162" s="70">
        <v>10.39</v>
      </c>
      <c r="H162" s="70">
        <v>8.8699999999999992</v>
      </c>
      <c r="I162" s="70">
        <v>1.76</v>
      </c>
      <c r="J162" s="70">
        <v>128.52000000000001</v>
      </c>
    </row>
    <row r="163" spans="1:11" s="137" customFormat="1" ht="28.9" customHeight="1">
      <c r="A163" s="136"/>
      <c r="B163" s="175"/>
      <c r="C163" s="82" t="s">
        <v>104</v>
      </c>
      <c r="D163" s="95" t="s">
        <v>105</v>
      </c>
      <c r="E163" s="96">
        <v>155</v>
      </c>
      <c r="F163" s="55"/>
      <c r="G163" s="97">
        <v>3.24</v>
      </c>
      <c r="H163" s="97">
        <v>6.82</v>
      </c>
      <c r="I163" s="97">
        <v>22.25</v>
      </c>
      <c r="J163" s="97">
        <v>163.78</v>
      </c>
    </row>
    <row r="164" spans="1:11" ht="24.6" customHeight="1">
      <c r="B164" s="175"/>
      <c r="C164" s="29" t="s">
        <v>47</v>
      </c>
      <c r="D164" s="31" t="s">
        <v>48</v>
      </c>
      <c r="E164" s="88">
        <v>200</v>
      </c>
      <c r="F164" s="38"/>
      <c r="G164" s="89">
        <v>0.06</v>
      </c>
      <c r="H164" s="89">
        <v>0.01</v>
      </c>
      <c r="I164" s="89">
        <v>11.19</v>
      </c>
      <c r="J164" s="97">
        <v>163.78</v>
      </c>
    </row>
    <row r="165" spans="1:11">
      <c r="B165" s="175"/>
      <c r="C165" s="70"/>
      <c r="D165" s="95" t="s">
        <v>27</v>
      </c>
      <c r="E165" s="82">
        <v>40</v>
      </c>
      <c r="F165" s="55"/>
      <c r="G165" s="70">
        <v>3.16</v>
      </c>
      <c r="H165" s="69">
        <v>0.4</v>
      </c>
      <c r="I165" s="70">
        <v>19.32</v>
      </c>
      <c r="J165" s="89">
        <v>46.28</v>
      </c>
    </row>
    <row r="166" spans="1:11">
      <c r="B166" s="175"/>
      <c r="C166" s="70"/>
      <c r="D166" s="95" t="s">
        <v>123</v>
      </c>
      <c r="E166" s="82">
        <v>50</v>
      </c>
      <c r="F166" s="55"/>
      <c r="G166" s="69">
        <v>3.3</v>
      </c>
      <c r="H166" s="69">
        <v>0.6</v>
      </c>
      <c r="I166" s="70">
        <v>19.829999999999998</v>
      </c>
      <c r="J166" s="82">
        <v>99</v>
      </c>
    </row>
    <row r="167" spans="1:11">
      <c r="B167" s="175"/>
      <c r="C167" s="176" t="s">
        <v>124</v>
      </c>
      <c r="D167" s="176"/>
      <c r="E167" s="118">
        <f>SUM(E160:E166)</f>
        <v>795</v>
      </c>
      <c r="F167" s="48">
        <v>99</v>
      </c>
      <c r="G167" s="119">
        <f>SUM(G160:G166)</f>
        <v>26.070000000000004</v>
      </c>
      <c r="H167" s="119">
        <f>SUM(H160:H166)</f>
        <v>24.5</v>
      </c>
      <c r="I167" s="119">
        <f>SUM(I160:I166)</f>
        <v>92.320000000000007</v>
      </c>
      <c r="J167" s="119">
        <f>SUM(J160:J166)</f>
        <v>767.31</v>
      </c>
      <c r="K167" s="120"/>
    </row>
    <row r="168" spans="1:11">
      <c r="B168" s="143"/>
      <c r="C168" s="144"/>
      <c r="D168" s="144"/>
      <c r="E168" s="145"/>
      <c r="G168" s="146"/>
      <c r="H168" s="146"/>
      <c r="I168" s="146"/>
      <c r="J168" s="146"/>
    </row>
    <row r="169" spans="1:11" ht="15" customHeight="1">
      <c r="B169" s="178"/>
      <c r="C169" s="178"/>
      <c r="D169" s="178"/>
      <c r="E169" s="179" t="s">
        <v>12</v>
      </c>
      <c r="G169" s="179" t="s">
        <v>14</v>
      </c>
      <c r="H169" s="179"/>
      <c r="I169" s="179"/>
      <c r="J169" s="179" t="s">
        <v>15</v>
      </c>
    </row>
    <row r="170" spans="1:11">
      <c r="B170" s="178"/>
      <c r="C170" s="178"/>
      <c r="D170" s="178"/>
      <c r="E170" s="179"/>
      <c r="G170" s="147" t="s">
        <v>16</v>
      </c>
      <c r="H170" s="147" t="s">
        <v>17</v>
      </c>
      <c r="I170" s="147" t="s">
        <v>18</v>
      </c>
      <c r="J170" s="179"/>
    </row>
    <row r="171" spans="1:11" s="109" customFormat="1">
      <c r="A171" s="34"/>
      <c r="B171" s="180" t="s">
        <v>124</v>
      </c>
      <c r="C171" s="180"/>
      <c r="D171" s="180"/>
      <c r="E171" s="79">
        <f>E20+E27+E34+E42+E50+E58+E74+E66+E82+E90+E97+E104+E112+E120+E128+E136+E144+E151+E159+E167</f>
        <v>15975</v>
      </c>
      <c r="F171" s="79"/>
      <c r="G171" s="79">
        <f>G20+G27+G34+G42+G50+G58+G74+G66+G82+G90+G97+G104+G112+G120+G128+G136+G144+G151+G159+G167</f>
        <v>617.69100000000003</v>
      </c>
      <c r="H171" s="79">
        <f>H20+H27+H34+H42+H50+H58+H74+H66+H82+H90+H97+H104+H112+H120+H128+H136+H144+H151+H159+H167</f>
        <v>516.20299999999986</v>
      </c>
      <c r="I171" s="79">
        <f>I20+I27+I34+I42+I50+I58+I74+I66+I82+I90+I97+I104+I112+I120+I128+I136+I144+I151+I159+I167</f>
        <v>2121.0590000000007</v>
      </c>
      <c r="J171" s="79">
        <f>J20+J27+J34+J42+J50+J58+J74+J66+J82+J90+J97+J104+J112+J120+J128+J136+J144+J151+J159+J167</f>
        <v>15568.982999999998</v>
      </c>
    </row>
    <row r="172" spans="1:11">
      <c r="B172" s="180" t="s">
        <v>106</v>
      </c>
      <c r="C172" s="180"/>
      <c r="D172" s="180"/>
      <c r="E172" s="71">
        <f>E171/20</f>
        <v>798.75</v>
      </c>
      <c r="F172" s="71"/>
      <c r="G172" s="71">
        <f>G171/20</f>
        <v>30.884550000000001</v>
      </c>
      <c r="H172" s="71">
        <f>H171/20</f>
        <v>25.810149999999993</v>
      </c>
      <c r="I172" s="71">
        <f>I171/20</f>
        <v>106.05295000000004</v>
      </c>
      <c r="J172" s="71">
        <f>J171/20</f>
        <v>778.44914999999992</v>
      </c>
    </row>
    <row r="173" spans="1:11">
      <c r="B173" s="180" t="s">
        <v>107</v>
      </c>
      <c r="C173" s="180"/>
      <c r="D173" s="180"/>
      <c r="E173" s="148"/>
      <c r="G173" s="149">
        <f>G172*100/77</f>
        <v>40.10980519480519</v>
      </c>
      <c r="H173" s="149">
        <f>H172*100/79</f>
        <v>32.671075949367079</v>
      </c>
      <c r="I173" s="149">
        <f>I172*100/335</f>
        <v>31.657597014925383</v>
      </c>
      <c r="J173" s="149">
        <f>J172*100/2350</f>
        <v>33.125495744680848</v>
      </c>
    </row>
    <row r="174" spans="1:11">
      <c r="B174" s="180" t="s">
        <v>108</v>
      </c>
      <c r="C174" s="180"/>
      <c r="D174" s="180"/>
      <c r="E174" s="113"/>
      <c r="G174" s="81">
        <v>77</v>
      </c>
      <c r="H174" s="81">
        <v>79</v>
      </c>
      <c r="I174" s="81">
        <v>335</v>
      </c>
      <c r="J174" s="150">
        <v>2350</v>
      </c>
    </row>
    <row r="175" spans="1:11">
      <c r="K175" s="120"/>
    </row>
    <row r="176" spans="1:11" ht="15" customHeight="1">
      <c r="C176" s="165" t="s">
        <v>109</v>
      </c>
      <c r="D176" s="165"/>
      <c r="E176" s="17"/>
      <c r="F176" s="166" t="s">
        <v>110</v>
      </c>
      <c r="G176" s="166"/>
      <c r="H176" s="166"/>
      <c r="I176" s="166"/>
    </row>
    <row r="177" ht="15.6" customHeight="1"/>
    <row r="184" ht="17.850000000000001" customHeight="1"/>
  </sheetData>
  <mergeCells count="67">
    <mergeCell ref="B173:D173"/>
    <mergeCell ref="B174:D174"/>
    <mergeCell ref="C176:D176"/>
    <mergeCell ref="F176:I176"/>
    <mergeCell ref="E169:E170"/>
    <mergeCell ref="G169:I169"/>
    <mergeCell ref="J169:J170"/>
    <mergeCell ref="B171:D171"/>
    <mergeCell ref="B172:D172"/>
    <mergeCell ref="B152:B159"/>
    <mergeCell ref="C159:D159"/>
    <mergeCell ref="B160:B167"/>
    <mergeCell ref="C167:D167"/>
    <mergeCell ref="B169:D170"/>
    <mergeCell ref="C136:D136"/>
    <mergeCell ref="B137:B143"/>
    <mergeCell ref="C144:D144"/>
    <mergeCell ref="B145:B150"/>
    <mergeCell ref="C151:D151"/>
    <mergeCell ref="B113:B120"/>
    <mergeCell ref="C120:D120"/>
    <mergeCell ref="B121:B128"/>
    <mergeCell ref="C128:D128"/>
    <mergeCell ref="B129:B135"/>
    <mergeCell ref="B91:B97"/>
    <mergeCell ref="C97:D97"/>
    <mergeCell ref="B98:B102"/>
    <mergeCell ref="C104:D104"/>
    <mergeCell ref="B105:B112"/>
    <mergeCell ref="C112:D112"/>
    <mergeCell ref="C74:D74"/>
    <mergeCell ref="B76:B80"/>
    <mergeCell ref="C82:D82"/>
    <mergeCell ref="B83:B88"/>
    <mergeCell ref="C90:D90"/>
    <mergeCell ref="B51:B58"/>
    <mergeCell ref="C58:D58"/>
    <mergeCell ref="B59:B66"/>
    <mergeCell ref="C66:D66"/>
    <mergeCell ref="B68:B73"/>
    <mergeCell ref="B28:B33"/>
    <mergeCell ref="C34:D34"/>
    <mergeCell ref="B35:B40"/>
    <mergeCell ref="C42:D42"/>
    <mergeCell ref="B43:B50"/>
    <mergeCell ref="C50:D50"/>
    <mergeCell ref="G10:I10"/>
    <mergeCell ref="J10:J11"/>
    <mergeCell ref="B13:B20"/>
    <mergeCell ref="C20:D20"/>
    <mergeCell ref="B21:B27"/>
    <mergeCell ref="C27:D27"/>
    <mergeCell ref="B10:B11"/>
    <mergeCell ref="C10:C11"/>
    <mergeCell ref="D10:D11"/>
    <mergeCell ref="E10:E11"/>
    <mergeCell ref="F10:F11"/>
    <mergeCell ref="B7:J7"/>
    <mergeCell ref="B8:D8"/>
    <mergeCell ref="G8:I8"/>
    <mergeCell ref="B9:D9"/>
    <mergeCell ref="H9:I9"/>
    <mergeCell ref="B2:C2"/>
    <mergeCell ref="G2:I2"/>
    <mergeCell ref="G3:J3"/>
    <mergeCell ref="G4:J4"/>
    <mergeCell ref="G5:J5"/>
  </mergeCells>
  <pageMargins left="0.78749999999999998" right="0.78749999999999998" top="1.05277777777778" bottom="1.05277777777778" header="0.78749999999999998" footer="0.78749999999999998"/>
  <pageSetup paperSize="9" scale="56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  <rowBreaks count="2" manualBreakCount="2">
    <brk id="66" max="16383" man="1"/>
    <brk id="1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84"/>
  <sheetViews>
    <sheetView view="pageBreakPreview" zoomScale="85" zoomScaleNormal="77" zoomScalePageLayoutView="85" workbookViewId="0">
      <selection activeCell="D4" sqref="D4"/>
    </sheetView>
  </sheetViews>
  <sheetFormatPr defaultColWidth="8.125" defaultRowHeight="16.5"/>
  <cols>
    <col min="1" max="1" width="5" style="15" customWidth="1"/>
    <col min="2" max="2" width="9.375" style="15" customWidth="1"/>
    <col min="3" max="3" width="12.125" style="34" customWidth="1"/>
    <col min="4" max="4" width="48.25" style="34" customWidth="1"/>
    <col min="5" max="5" width="11.75" style="34" customWidth="1"/>
    <col min="6" max="6" width="9.75" style="59" customWidth="1"/>
    <col min="7" max="7" width="8.75" style="34" customWidth="1"/>
    <col min="8" max="8" width="8.625" style="34" customWidth="1"/>
    <col min="9" max="9" width="9" style="34" customWidth="1"/>
    <col min="10" max="10" width="10" style="34" customWidth="1"/>
    <col min="11" max="11" width="8.125" style="109"/>
    <col min="12" max="1023" width="8.125" style="104"/>
    <col min="1024" max="1024" width="8.625" customWidth="1"/>
  </cols>
  <sheetData>
    <row r="1" spans="2:11">
      <c r="B1" s="110"/>
      <c r="G1" s="59"/>
    </row>
    <row r="2" spans="2:11" ht="15" customHeight="1">
      <c r="B2" s="167" t="s">
        <v>0</v>
      </c>
      <c r="C2" s="167"/>
      <c r="G2" s="13" t="s">
        <v>1</v>
      </c>
      <c r="H2" s="13"/>
      <c r="I2" s="13"/>
      <c r="J2" s="21"/>
    </row>
    <row r="3" spans="2:11" ht="42.95" customHeight="1">
      <c r="G3" s="13" t="s">
        <v>2</v>
      </c>
      <c r="H3" s="13"/>
      <c r="I3" s="13"/>
      <c r="J3" s="13"/>
    </row>
    <row r="4" spans="2:11" ht="30.75" customHeight="1">
      <c r="G4" s="13" t="s">
        <v>3</v>
      </c>
      <c r="H4" s="13"/>
      <c r="I4" s="13"/>
      <c r="J4" s="13"/>
    </row>
    <row r="5" spans="2:11" ht="21.95" customHeight="1">
      <c r="G5" s="12" t="s">
        <v>4</v>
      </c>
      <c r="H5" s="12"/>
      <c r="I5" s="12"/>
      <c r="J5" s="12"/>
    </row>
    <row r="6" spans="2:11" ht="21.95" customHeight="1">
      <c r="G6" s="22"/>
      <c r="H6" s="22"/>
      <c r="I6" s="22"/>
      <c r="J6" s="22"/>
    </row>
    <row r="7" spans="2:11" ht="41.25" customHeight="1">
      <c r="B7" s="168" t="s">
        <v>174</v>
      </c>
      <c r="C7" s="168"/>
      <c r="D7" s="168"/>
      <c r="E7" s="168"/>
      <c r="F7" s="168"/>
      <c r="G7" s="168"/>
      <c r="H7" s="168"/>
      <c r="I7" s="168"/>
      <c r="J7" s="168"/>
    </row>
    <row r="8" spans="2:11" ht="20.45" customHeight="1">
      <c r="B8" s="168" t="s">
        <v>175</v>
      </c>
      <c r="C8" s="168"/>
      <c r="D8" s="168"/>
      <c r="E8" s="111"/>
      <c r="G8" s="169"/>
      <c r="H8" s="169"/>
      <c r="I8" s="169"/>
      <c r="J8" s="59"/>
    </row>
    <row r="9" spans="2:11" ht="15.6" customHeight="1">
      <c r="B9" s="181" t="s">
        <v>176</v>
      </c>
      <c r="C9" s="181"/>
      <c r="D9" s="181"/>
      <c r="E9" s="111"/>
      <c r="G9" s="111"/>
      <c r="H9" s="171"/>
      <c r="I9" s="171"/>
      <c r="J9" s="111"/>
    </row>
    <row r="10" spans="2:11" ht="15.6" customHeight="1">
      <c r="B10" s="172" t="s">
        <v>9</v>
      </c>
      <c r="C10" s="7" t="s">
        <v>10</v>
      </c>
      <c r="D10" s="173" t="s">
        <v>11</v>
      </c>
      <c r="E10" s="173" t="s">
        <v>12</v>
      </c>
      <c r="F10" s="174" t="s">
        <v>115</v>
      </c>
      <c r="G10" s="173" t="s">
        <v>14</v>
      </c>
      <c r="H10" s="173"/>
      <c r="I10" s="173"/>
      <c r="J10" s="173" t="s">
        <v>15</v>
      </c>
    </row>
    <row r="11" spans="2:11" ht="26.25" customHeight="1">
      <c r="B11" s="172"/>
      <c r="C11" s="7"/>
      <c r="D11" s="7"/>
      <c r="E11" s="7"/>
      <c r="F11" s="174"/>
      <c r="G11" s="112" t="s">
        <v>16</v>
      </c>
      <c r="H11" s="112" t="s">
        <v>17</v>
      </c>
      <c r="I11" s="112" t="s">
        <v>18</v>
      </c>
      <c r="J11" s="173"/>
    </row>
    <row r="12" spans="2:11">
      <c r="B12" s="113">
        <v>1</v>
      </c>
      <c r="C12" s="82">
        <v>2</v>
      </c>
      <c r="D12" s="82">
        <v>3</v>
      </c>
      <c r="E12" s="82">
        <v>4</v>
      </c>
      <c r="F12" s="55"/>
      <c r="G12" s="82">
        <v>5</v>
      </c>
      <c r="H12" s="82">
        <v>6</v>
      </c>
      <c r="I12" s="82">
        <v>7</v>
      </c>
      <c r="J12" s="82">
        <v>8</v>
      </c>
    </row>
    <row r="13" spans="2:11" ht="21" customHeight="1">
      <c r="B13" s="175" t="s">
        <v>19</v>
      </c>
      <c r="C13" s="82"/>
      <c r="D13" s="83" t="s">
        <v>116</v>
      </c>
      <c r="E13" s="127">
        <v>100</v>
      </c>
      <c r="F13" s="151"/>
      <c r="G13" s="152">
        <v>0.5</v>
      </c>
      <c r="H13" s="152">
        <v>0.17</v>
      </c>
      <c r="I13" s="152">
        <v>1.68</v>
      </c>
      <c r="J13" s="153">
        <v>26.67</v>
      </c>
    </row>
    <row r="14" spans="2:11">
      <c r="B14" s="175"/>
      <c r="C14" s="82" t="s">
        <v>117</v>
      </c>
      <c r="D14" s="115" t="s">
        <v>177</v>
      </c>
      <c r="E14" s="127">
        <v>255</v>
      </c>
      <c r="F14" s="55"/>
      <c r="G14" s="70">
        <v>1.06</v>
      </c>
      <c r="H14" s="70">
        <v>5.1100000000000003</v>
      </c>
      <c r="I14" s="70">
        <v>8.49</v>
      </c>
      <c r="J14" s="70">
        <v>84.26</v>
      </c>
    </row>
    <row r="15" spans="2:11" ht="16.899999999999999" customHeight="1">
      <c r="B15" s="175"/>
      <c r="C15" s="32"/>
      <c r="D15" s="115" t="s">
        <v>178</v>
      </c>
      <c r="E15" s="82">
        <v>100</v>
      </c>
      <c r="F15" s="70"/>
      <c r="G15" s="70">
        <v>12.65</v>
      </c>
      <c r="H15" s="70">
        <v>13.1</v>
      </c>
      <c r="I15" s="70">
        <v>3.79</v>
      </c>
      <c r="J15" s="70">
        <v>161.9</v>
      </c>
      <c r="K15" s="116"/>
    </row>
    <row r="16" spans="2:11" ht="21" customHeight="1">
      <c r="B16" s="175"/>
      <c r="C16" s="82" t="s">
        <v>61</v>
      </c>
      <c r="D16" s="115" t="s">
        <v>120</v>
      </c>
      <c r="E16" s="127">
        <v>180</v>
      </c>
      <c r="F16" s="55"/>
      <c r="G16" s="69">
        <v>7.55</v>
      </c>
      <c r="H16" s="70">
        <v>5.36</v>
      </c>
      <c r="I16" s="69">
        <v>51.56</v>
      </c>
      <c r="J16" s="69">
        <v>284.70999999999998</v>
      </c>
      <c r="K16" s="116"/>
    </row>
    <row r="17" spans="2:11">
      <c r="B17" s="175"/>
      <c r="C17" s="70" t="s">
        <v>121</v>
      </c>
      <c r="D17" s="95" t="s">
        <v>122</v>
      </c>
      <c r="E17" s="82">
        <v>200</v>
      </c>
      <c r="F17" s="55"/>
      <c r="G17" s="70">
        <v>0.16</v>
      </c>
      <c r="H17" s="70">
        <v>0.16</v>
      </c>
      <c r="I17" s="69">
        <v>14.9</v>
      </c>
      <c r="J17" s="70">
        <v>62.69</v>
      </c>
    </row>
    <row r="18" spans="2:11">
      <c r="B18" s="175"/>
      <c r="C18" s="70"/>
      <c r="D18" s="95" t="s">
        <v>27</v>
      </c>
      <c r="E18" s="82">
        <v>40</v>
      </c>
      <c r="F18" s="55"/>
      <c r="G18" s="70">
        <v>3.16</v>
      </c>
      <c r="H18" s="69">
        <v>0.4</v>
      </c>
      <c r="I18" s="70">
        <v>19.32</v>
      </c>
      <c r="J18" s="82">
        <v>94</v>
      </c>
    </row>
    <row r="19" spans="2:11">
      <c r="B19" s="175"/>
      <c r="C19" s="70"/>
      <c r="D19" s="95" t="s">
        <v>123</v>
      </c>
      <c r="E19" s="82">
        <v>50</v>
      </c>
      <c r="F19" s="55"/>
      <c r="G19" s="69">
        <v>3.3</v>
      </c>
      <c r="H19" s="69">
        <v>0.6</v>
      </c>
      <c r="I19" s="70">
        <v>19.829999999999998</v>
      </c>
      <c r="J19" s="82">
        <v>99</v>
      </c>
    </row>
    <row r="20" spans="2:11">
      <c r="B20" s="175"/>
      <c r="C20" s="176" t="s">
        <v>124</v>
      </c>
      <c r="D20" s="176"/>
      <c r="E20" s="118">
        <f>SUM(E13:E19)</f>
        <v>925</v>
      </c>
      <c r="F20" s="48">
        <v>99</v>
      </c>
      <c r="G20" s="119">
        <f>SUM(G13:G19)</f>
        <v>28.380000000000003</v>
      </c>
      <c r="H20" s="119">
        <f>SUM(H13:H19)</f>
        <v>24.9</v>
      </c>
      <c r="I20" s="119">
        <f>SUM(I13:I19)</f>
        <v>119.57000000000001</v>
      </c>
      <c r="J20" s="119">
        <f>SUM(J13:J19)</f>
        <v>813.23</v>
      </c>
      <c r="K20" s="120"/>
    </row>
    <row r="21" spans="2:11">
      <c r="B21" s="175" t="s">
        <v>31</v>
      </c>
      <c r="C21" s="82" t="s">
        <v>125</v>
      </c>
      <c r="D21" s="115" t="s">
        <v>126</v>
      </c>
      <c r="E21" s="127">
        <v>100</v>
      </c>
      <c r="F21" s="55"/>
      <c r="G21" s="70">
        <v>1.68</v>
      </c>
      <c r="H21" s="70">
        <v>6.83</v>
      </c>
      <c r="I21" s="70">
        <v>4.96</v>
      </c>
      <c r="J21" s="70">
        <v>88.58</v>
      </c>
    </row>
    <row r="22" spans="2:11" ht="23.85" customHeight="1">
      <c r="B22" s="175"/>
      <c r="C22" s="82" t="s">
        <v>127</v>
      </c>
      <c r="D22" s="95" t="s">
        <v>164</v>
      </c>
      <c r="E22" s="127">
        <v>255</v>
      </c>
      <c r="F22" s="55"/>
      <c r="G22" s="70">
        <v>2.14</v>
      </c>
      <c r="H22" s="70">
        <v>2.84</v>
      </c>
      <c r="I22" s="70">
        <v>17.829999999999998</v>
      </c>
      <c r="J22" s="70">
        <v>149.56</v>
      </c>
    </row>
    <row r="23" spans="2:11" ht="20.45" customHeight="1">
      <c r="B23" s="175"/>
      <c r="C23" s="32"/>
      <c r="D23" s="24" t="s">
        <v>32</v>
      </c>
      <c r="E23" s="30">
        <v>240</v>
      </c>
      <c r="F23" s="32"/>
      <c r="G23" s="33">
        <v>14.6</v>
      </c>
      <c r="H23" s="33">
        <v>14.7</v>
      </c>
      <c r="I23" s="45">
        <v>26.45</v>
      </c>
      <c r="J23" s="35">
        <f>I23*4+H23*9+G23*4</f>
        <v>296.49999999999994</v>
      </c>
    </row>
    <row r="24" spans="2:11" ht="17.850000000000001" customHeight="1">
      <c r="B24" s="175"/>
      <c r="C24" s="82" t="s">
        <v>129</v>
      </c>
      <c r="D24" s="95" t="s">
        <v>130</v>
      </c>
      <c r="E24" s="96">
        <v>200</v>
      </c>
      <c r="F24" s="55"/>
      <c r="G24" s="97">
        <v>0.59</v>
      </c>
      <c r="H24" s="97">
        <v>0.05</v>
      </c>
      <c r="I24" s="97">
        <v>18.579999999999998</v>
      </c>
      <c r="J24" s="97">
        <v>77.94</v>
      </c>
    </row>
    <row r="25" spans="2:11">
      <c r="B25" s="175"/>
      <c r="C25" s="70"/>
      <c r="D25" s="95" t="s">
        <v>27</v>
      </c>
      <c r="E25" s="82">
        <v>40</v>
      </c>
      <c r="F25" s="55"/>
      <c r="G25" s="70">
        <v>3.16</v>
      </c>
      <c r="H25" s="69">
        <v>0.4</v>
      </c>
      <c r="I25" s="70">
        <v>19.32</v>
      </c>
      <c r="J25" s="82">
        <v>94</v>
      </c>
    </row>
    <row r="26" spans="2:11">
      <c r="B26" s="175"/>
      <c r="C26" s="70"/>
      <c r="D26" s="95" t="s">
        <v>123</v>
      </c>
      <c r="E26" s="82">
        <v>50</v>
      </c>
      <c r="F26" s="55"/>
      <c r="G26" s="69">
        <v>3.3</v>
      </c>
      <c r="H26" s="69">
        <v>0.6</v>
      </c>
      <c r="I26" s="70">
        <v>19.829999999999998</v>
      </c>
      <c r="J26" s="82">
        <v>99</v>
      </c>
    </row>
    <row r="27" spans="2:11">
      <c r="B27" s="175"/>
      <c r="C27" s="176" t="s">
        <v>124</v>
      </c>
      <c r="D27" s="176"/>
      <c r="E27" s="118">
        <f>SUM(E21:E26)</f>
        <v>885</v>
      </c>
      <c r="F27" s="48">
        <v>99</v>
      </c>
      <c r="G27" s="119">
        <f>SUM(G21:G26)</f>
        <v>25.470000000000002</v>
      </c>
      <c r="H27" s="119">
        <f>SUM(H21:H26)</f>
        <v>25.419999999999998</v>
      </c>
      <c r="I27" s="119">
        <f>SUM(I21:I26)</f>
        <v>106.96999999999998</v>
      </c>
      <c r="J27" s="119">
        <f>SUM(J21:J26)</f>
        <v>805.57999999999993</v>
      </c>
      <c r="K27" s="120"/>
    </row>
    <row r="28" spans="2:11">
      <c r="B28" s="175" t="s">
        <v>36</v>
      </c>
      <c r="C28" s="44" t="s">
        <v>131</v>
      </c>
      <c r="D28" s="128" t="s">
        <v>132</v>
      </c>
      <c r="E28" s="151">
        <v>100</v>
      </c>
      <c r="F28" s="55"/>
      <c r="G28" s="122">
        <v>2.76</v>
      </c>
      <c r="H28" s="122">
        <v>7.5</v>
      </c>
      <c r="I28" s="122">
        <v>11.68</v>
      </c>
      <c r="J28" s="122">
        <f>I28*4+H28*9+G28*4</f>
        <v>125.25999999999999</v>
      </c>
    </row>
    <row r="29" spans="2:11">
      <c r="B29" s="175"/>
      <c r="C29" s="44" t="s">
        <v>133</v>
      </c>
      <c r="D29" s="95" t="s">
        <v>134</v>
      </c>
      <c r="E29" s="151">
        <v>250</v>
      </c>
      <c r="F29" s="55"/>
      <c r="G29" s="70">
        <v>5.87</v>
      </c>
      <c r="H29" s="70">
        <v>5.37</v>
      </c>
      <c r="I29" s="70">
        <v>19.27</v>
      </c>
      <c r="J29" s="70">
        <v>128.37</v>
      </c>
    </row>
    <row r="30" spans="2:11">
      <c r="B30" s="175"/>
      <c r="C30" s="70" t="s">
        <v>135</v>
      </c>
      <c r="D30" s="115" t="s">
        <v>136</v>
      </c>
      <c r="E30" s="127">
        <v>250</v>
      </c>
      <c r="F30" s="55"/>
      <c r="G30" s="70">
        <v>32.729999999999997</v>
      </c>
      <c r="H30" s="70">
        <v>16.73</v>
      </c>
      <c r="I30" s="70">
        <v>44.77</v>
      </c>
      <c r="J30" s="70">
        <v>436.23</v>
      </c>
    </row>
    <row r="31" spans="2:11">
      <c r="B31" s="175"/>
      <c r="C31" s="29" t="s">
        <v>47</v>
      </c>
      <c r="D31" s="31" t="s">
        <v>48</v>
      </c>
      <c r="E31" s="71" t="s">
        <v>49</v>
      </c>
      <c r="F31" s="55"/>
      <c r="G31" s="73">
        <v>0.06</v>
      </c>
      <c r="H31" s="73">
        <f>0.06</f>
        <v>0.06</v>
      </c>
      <c r="I31" s="73">
        <f>6.7</f>
        <v>6.7</v>
      </c>
      <c r="J31" s="32">
        <f>I31*4+H31*9+G31*4</f>
        <v>27.58</v>
      </c>
    </row>
    <row r="32" spans="2:11">
      <c r="B32" s="175"/>
      <c r="C32" s="70"/>
      <c r="D32" s="95" t="s">
        <v>27</v>
      </c>
      <c r="E32" s="82">
        <v>40</v>
      </c>
      <c r="F32" s="55"/>
      <c r="G32" s="70">
        <v>3.16</v>
      </c>
      <c r="H32" s="69">
        <v>0.4</v>
      </c>
      <c r="I32" s="70">
        <v>19.32</v>
      </c>
      <c r="J32" s="82">
        <v>94</v>
      </c>
    </row>
    <row r="33" spans="1:11">
      <c r="B33" s="175"/>
      <c r="C33" s="70"/>
      <c r="D33" s="95" t="s">
        <v>123</v>
      </c>
      <c r="E33" s="82">
        <v>50</v>
      </c>
      <c r="F33" s="55"/>
      <c r="G33" s="69">
        <v>3.3</v>
      </c>
      <c r="H33" s="69">
        <v>0.6</v>
      </c>
      <c r="I33" s="70">
        <v>19.829999999999998</v>
      </c>
      <c r="J33" s="82">
        <v>99</v>
      </c>
    </row>
    <row r="34" spans="1:11">
      <c r="B34" s="114"/>
      <c r="C34" s="176" t="s">
        <v>124</v>
      </c>
      <c r="D34" s="176"/>
      <c r="E34" s="118">
        <v>890</v>
      </c>
      <c r="F34" s="48">
        <v>99</v>
      </c>
      <c r="G34" s="119">
        <f>SUM(G28:G33)</f>
        <v>47.879999999999995</v>
      </c>
      <c r="H34" s="119">
        <f>SUM(H28:H33)</f>
        <v>30.66</v>
      </c>
      <c r="I34" s="119">
        <f>SUM(I28:I33)</f>
        <v>121.57000000000001</v>
      </c>
      <c r="J34" s="119">
        <f>SUM(J28:J33)</f>
        <v>910.44</v>
      </c>
      <c r="K34" s="120"/>
    </row>
    <row r="35" spans="1:11" ht="29.85" customHeight="1">
      <c r="B35" s="175" t="s">
        <v>42</v>
      </c>
      <c r="C35" s="117"/>
      <c r="D35" s="95" t="s">
        <v>137</v>
      </c>
      <c r="E35" s="82">
        <v>100</v>
      </c>
      <c r="F35" s="55"/>
      <c r="G35" s="70">
        <v>3.8</v>
      </c>
      <c r="H35" s="70">
        <v>4.16</v>
      </c>
      <c r="I35" s="70">
        <v>10.66</v>
      </c>
      <c r="J35" s="70">
        <v>95.96</v>
      </c>
      <c r="K35" s="120"/>
    </row>
    <row r="36" spans="1:11" ht="19.350000000000001" customHeight="1">
      <c r="B36" s="175"/>
      <c r="C36" s="82" t="s">
        <v>117</v>
      </c>
      <c r="D36" s="115" t="s">
        <v>177</v>
      </c>
      <c r="E36" s="127">
        <v>255</v>
      </c>
      <c r="F36" s="55"/>
      <c r="G36" s="70">
        <v>1.06</v>
      </c>
      <c r="H36" s="70">
        <v>5.1100000000000003</v>
      </c>
      <c r="I36" s="70">
        <v>8.49</v>
      </c>
      <c r="J36" s="70">
        <v>84.26</v>
      </c>
    </row>
    <row r="37" spans="1:11">
      <c r="B37" s="175"/>
      <c r="C37" s="32" t="s">
        <v>43</v>
      </c>
      <c r="D37" s="54" t="s">
        <v>44</v>
      </c>
      <c r="E37" s="29">
        <v>100</v>
      </c>
      <c r="F37" s="55"/>
      <c r="G37" s="32">
        <v>16.87</v>
      </c>
      <c r="H37" s="32">
        <v>7.13</v>
      </c>
      <c r="I37" s="32">
        <v>1.29</v>
      </c>
      <c r="J37" s="32">
        <v>136.21</v>
      </c>
    </row>
    <row r="38" spans="1:11">
      <c r="B38" s="175"/>
      <c r="C38" s="154">
        <v>415</v>
      </c>
      <c r="D38" s="155" t="s">
        <v>179</v>
      </c>
      <c r="E38" s="154">
        <v>180</v>
      </c>
      <c r="F38" s="15"/>
      <c r="G38" s="156">
        <v>4.0999999999999996</v>
      </c>
      <c r="H38" s="156">
        <v>4.1399999999999997</v>
      </c>
      <c r="I38" s="156">
        <v>37.93</v>
      </c>
      <c r="J38" s="156">
        <v>205.87</v>
      </c>
    </row>
    <row r="39" spans="1:11">
      <c r="B39" s="175"/>
      <c r="C39" s="70" t="s">
        <v>121</v>
      </c>
      <c r="D39" s="95" t="s">
        <v>122</v>
      </c>
      <c r="E39" s="82">
        <v>200</v>
      </c>
      <c r="F39" s="55"/>
      <c r="G39" s="70">
        <v>0.16</v>
      </c>
      <c r="H39" s="70">
        <v>0.16</v>
      </c>
      <c r="I39" s="69">
        <v>14.9</v>
      </c>
      <c r="J39" s="70">
        <v>62.69</v>
      </c>
    </row>
    <row r="40" spans="1:11">
      <c r="B40" s="175"/>
      <c r="C40" s="70"/>
      <c r="D40" s="95" t="s">
        <v>27</v>
      </c>
      <c r="E40" s="82">
        <v>40</v>
      </c>
      <c r="F40" s="55"/>
      <c r="G40" s="70">
        <v>3.16</v>
      </c>
      <c r="H40" s="69">
        <v>0.4</v>
      </c>
      <c r="I40" s="70">
        <v>19.32</v>
      </c>
      <c r="J40" s="82">
        <v>94</v>
      </c>
    </row>
    <row r="41" spans="1:11">
      <c r="B41" s="114"/>
      <c r="C41" s="70"/>
      <c r="D41" s="95" t="s">
        <v>123</v>
      </c>
      <c r="E41" s="82">
        <v>50</v>
      </c>
      <c r="F41" s="48"/>
      <c r="G41" s="69">
        <v>3.3</v>
      </c>
      <c r="H41" s="69">
        <v>0.6</v>
      </c>
      <c r="I41" s="70">
        <v>19.829999999999998</v>
      </c>
      <c r="J41" s="82">
        <v>99</v>
      </c>
    </row>
    <row r="42" spans="1:11">
      <c r="B42" s="114"/>
      <c r="C42" s="176" t="s">
        <v>124</v>
      </c>
      <c r="D42" s="176"/>
      <c r="E42" s="118">
        <v>800</v>
      </c>
      <c r="F42" s="48">
        <v>99</v>
      </c>
      <c r="G42" s="119">
        <f>SUM(G35:G41)</f>
        <v>32.449999999999996</v>
      </c>
      <c r="H42" s="119">
        <f>SUM(H35:H41)</f>
        <v>21.7</v>
      </c>
      <c r="I42" s="119">
        <f>SUM(I35:I41)</f>
        <v>112.42</v>
      </c>
      <c r="J42" s="119">
        <f>SUM(J35:J41)</f>
        <v>777.99</v>
      </c>
      <c r="K42" s="120"/>
    </row>
    <row r="43" spans="1:11" ht="17.850000000000001" customHeight="1">
      <c r="B43" s="175" t="s">
        <v>50</v>
      </c>
      <c r="C43" s="82" t="s">
        <v>138</v>
      </c>
      <c r="D43" s="115" t="s">
        <v>139</v>
      </c>
      <c r="E43" s="127">
        <v>100</v>
      </c>
      <c r="F43" s="55"/>
      <c r="G43" s="70">
        <v>1.75</v>
      </c>
      <c r="H43" s="70">
        <v>8.5299999999999994</v>
      </c>
      <c r="I43" s="70">
        <v>9.4</v>
      </c>
      <c r="J43" s="70">
        <v>122.2</v>
      </c>
      <c r="K43" s="37"/>
    </row>
    <row r="44" spans="1:11" ht="17.649999999999999" customHeight="1">
      <c r="B44" s="175"/>
      <c r="C44" s="82" t="s">
        <v>117</v>
      </c>
      <c r="D44" s="133" t="s">
        <v>140</v>
      </c>
      <c r="E44" s="157">
        <v>250</v>
      </c>
      <c r="F44" s="15"/>
      <c r="G44" s="158">
        <v>5.87</v>
      </c>
      <c r="H44" s="159">
        <v>3.55</v>
      </c>
      <c r="I44" s="159">
        <v>19.28</v>
      </c>
      <c r="J44" s="158">
        <v>132.87</v>
      </c>
    </row>
    <row r="45" spans="1:11" ht="20.45" customHeight="1">
      <c r="B45" s="175"/>
      <c r="C45" s="81" t="s">
        <v>141</v>
      </c>
      <c r="D45" s="95" t="s">
        <v>180</v>
      </c>
      <c r="E45" s="129">
        <v>100</v>
      </c>
      <c r="F45" s="44"/>
      <c r="G45" s="130">
        <v>15.33</v>
      </c>
      <c r="H45" s="131">
        <v>7.55</v>
      </c>
      <c r="I45" s="131">
        <v>4.04</v>
      </c>
      <c r="J45" s="32">
        <v>135.51</v>
      </c>
    </row>
    <row r="46" spans="1:11" s="109" customFormat="1">
      <c r="A46" s="15"/>
      <c r="B46" s="175"/>
      <c r="C46" s="82" t="s">
        <v>104</v>
      </c>
      <c r="D46" s="115" t="s">
        <v>181</v>
      </c>
      <c r="E46" s="127">
        <v>180</v>
      </c>
      <c r="F46" s="55"/>
      <c r="G46" s="70">
        <v>5.4</v>
      </c>
      <c r="H46" s="70">
        <v>11.07</v>
      </c>
      <c r="I46" s="70">
        <v>24.44</v>
      </c>
      <c r="J46" s="70">
        <v>197.56</v>
      </c>
    </row>
    <row r="47" spans="1:11">
      <c r="B47" s="175"/>
      <c r="C47" s="82" t="s">
        <v>129</v>
      </c>
      <c r="D47" s="95" t="s">
        <v>130</v>
      </c>
      <c r="E47" s="96">
        <v>200</v>
      </c>
      <c r="F47" s="55"/>
      <c r="G47" s="97">
        <v>0.59</v>
      </c>
      <c r="H47" s="97">
        <v>0.05</v>
      </c>
      <c r="I47" s="97">
        <v>18.579999999999998</v>
      </c>
      <c r="J47" s="97">
        <v>77.94</v>
      </c>
    </row>
    <row r="48" spans="1:11">
      <c r="B48" s="175"/>
      <c r="C48" s="70"/>
      <c r="D48" s="95" t="s">
        <v>27</v>
      </c>
      <c r="E48" s="82">
        <v>40</v>
      </c>
      <c r="F48" s="55"/>
      <c r="G48" s="70">
        <v>3.16</v>
      </c>
      <c r="H48" s="69">
        <v>0.4</v>
      </c>
      <c r="I48" s="70">
        <v>19.32</v>
      </c>
      <c r="J48" s="82">
        <v>94</v>
      </c>
    </row>
    <row r="49" spans="2:11">
      <c r="B49" s="175"/>
      <c r="C49" s="70"/>
      <c r="D49" s="95" t="s">
        <v>123</v>
      </c>
      <c r="E49" s="82">
        <v>50</v>
      </c>
      <c r="F49" s="55"/>
      <c r="G49" s="69">
        <v>3.3</v>
      </c>
      <c r="H49" s="69">
        <v>0.6</v>
      </c>
      <c r="I49" s="70">
        <v>19.829999999999998</v>
      </c>
      <c r="J49" s="82">
        <v>99</v>
      </c>
    </row>
    <row r="50" spans="2:11">
      <c r="B50" s="175"/>
      <c r="C50" s="176" t="s">
        <v>124</v>
      </c>
      <c r="D50" s="176"/>
      <c r="E50" s="124">
        <f>SUM(E43:E49)</f>
        <v>920</v>
      </c>
      <c r="F50" s="48">
        <v>99</v>
      </c>
      <c r="G50" s="125">
        <f>SUM(G43:G49)</f>
        <v>35.4</v>
      </c>
      <c r="H50" s="125">
        <f>SUM(H43:H49)</f>
        <v>31.75</v>
      </c>
      <c r="I50" s="125">
        <f>SUM(I43:I49)</f>
        <v>114.89</v>
      </c>
      <c r="J50" s="125">
        <f>SUM(J43:J49)</f>
        <v>859.07999999999993</v>
      </c>
      <c r="K50" s="120"/>
    </row>
    <row r="51" spans="2:11">
      <c r="B51" s="175" t="s">
        <v>58</v>
      </c>
      <c r="C51" s="82" t="s">
        <v>144</v>
      </c>
      <c r="D51" s="57" t="s">
        <v>182</v>
      </c>
      <c r="E51" s="160">
        <v>100</v>
      </c>
      <c r="F51" s="48"/>
      <c r="G51" s="70">
        <v>2.1</v>
      </c>
      <c r="H51" s="70">
        <v>5.18</v>
      </c>
      <c r="I51" s="70">
        <v>7.43</v>
      </c>
      <c r="J51" s="69">
        <v>85</v>
      </c>
    </row>
    <row r="52" spans="2:11" ht="19.350000000000001" customHeight="1">
      <c r="B52" s="175"/>
      <c r="C52" s="82" t="s">
        <v>146</v>
      </c>
      <c r="D52" s="115" t="s">
        <v>183</v>
      </c>
      <c r="E52" s="127">
        <v>255</v>
      </c>
      <c r="F52" s="55"/>
      <c r="G52" s="70">
        <v>2.14</v>
      </c>
      <c r="H52" s="70">
        <v>2.84</v>
      </c>
      <c r="I52" s="70">
        <v>17.829999999999998</v>
      </c>
      <c r="J52" s="70">
        <v>149.56</v>
      </c>
    </row>
    <row r="53" spans="2:11">
      <c r="B53" s="175"/>
      <c r="C53" s="70"/>
      <c r="D53" s="31" t="s">
        <v>60</v>
      </c>
      <c r="E53" s="161">
        <v>100</v>
      </c>
      <c r="F53" s="55"/>
      <c r="G53" s="32">
        <v>12.88</v>
      </c>
      <c r="H53" s="32">
        <v>13.96</v>
      </c>
      <c r="I53" s="32">
        <v>15.5</v>
      </c>
      <c r="J53" s="32">
        <f>I53*4+H53*9+G53*4</f>
        <v>239.16000000000003</v>
      </c>
    </row>
    <row r="54" spans="2:11">
      <c r="B54" s="175"/>
      <c r="C54" s="82" t="s">
        <v>61</v>
      </c>
      <c r="D54" s="31" t="s">
        <v>184</v>
      </c>
      <c r="E54" s="161">
        <v>185</v>
      </c>
      <c r="F54" s="60"/>
      <c r="G54" s="69">
        <v>7.55</v>
      </c>
      <c r="H54" s="70">
        <v>5.36</v>
      </c>
      <c r="I54" s="69">
        <v>51.56</v>
      </c>
      <c r="J54" s="69">
        <v>284.70999999999998</v>
      </c>
    </row>
    <row r="55" spans="2:11">
      <c r="B55" s="175"/>
      <c r="C55" s="29" t="s">
        <v>47</v>
      </c>
      <c r="D55" s="31" t="s">
        <v>48</v>
      </c>
      <c r="E55" s="71" t="s">
        <v>49</v>
      </c>
      <c r="F55" s="55"/>
      <c r="G55" s="73">
        <v>0.06</v>
      </c>
      <c r="H55" s="73">
        <f>0.06</f>
        <v>0.06</v>
      </c>
      <c r="I55" s="73">
        <f>6.7</f>
        <v>6.7</v>
      </c>
      <c r="J55" s="32">
        <f>I55*4+H55*9+G55*4</f>
        <v>27.58</v>
      </c>
    </row>
    <row r="56" spans="2:11">
      <c r="B56" s="175"/>
      <c r="C56" s="70"/>
      <c r="D56" s="95" t="s">
        <v>27</v>
      </c>
      <c r="E56" s="82">
        <v>40</v>
      </c>
      <c r="F56" s="55"/>
      <c r="G56" s="70">
        <v>3.16</v>
      </c>
      <c r="H56" s="69">
        <v>0.4</v>
      </c>
      <c r="I56" s="70">
        <v>19.32</v>
      </c>
      <c r="J56" s="82">
        <v>94</v>
      </c>
    </row>
    <row r="57" spans="2:11">
      <c r="B57" s="175"/>
      <c r="C57" s="70"/>
      <c r="D57" s="95" t="s">
        <v>123</v>
      </c>
      <c r="E57" s="82">
        <v>50</v>
      </c>
      <c r="F57" s="55"/>
      <c r="G57" s="69">
        <v>3.3</v>
      </c>
      <c r="H57" s="69">
        <v>0.6</v>
      </c>
      <c r="I57" s="70">
        <v>19.829999999999998</v>
      </c>
      <c r="J57" s="82">
        <v>99</v>
      </c>
    </row>
    <row r="58" spans="2:11">
      <c r="B58" s="175"/>
      <c r="C58" s="176" t="s">
        <v>124</v>
      </c>
      <c r="D58" s="176"/>
      <c r="E58" s="118">
        <v>930</v>
      </c>
      <c r="F58" s="48">
        <v>99</v>
      </c>
      <c r="G58" s="119">
        <f>SUM(G51:G57)</f>
        <v>31.19</v>
      </c>
      <c r="H58" s="119">
        <f>SUM(H51:H57)</f>
        <v>28.4</v>
      </c>
      <c r="I58" s="119">
        <f>SUM(I51:I57)</f>
        <v>138.17000000000002</v>
      </c>
      <c r="J58" s="119">
        <f>SUM(J51:J57)</f>
        <v>979.0100000000001</v>
      </c>
      <c r="K58" s="120"/>
    </row>
    <row r="59" spans="2:11">
      <c r="B59" s="175" t="s">
        <v>63</v>
      </c>
      <c r="C59" s="82"/>
      <c r="D59" s="162" t="s">
        <v>147</v>
      </c>
      <c r="E59" s="127">
        <v>100</v>
      </c>
      <c r="F59" s="152"/>
      <c r="G59" s="152">
        <v>2</v>
      </c>
      <c r="H59" s="152">
        <v>7</v>
      </c>
      <c r="I59" s="152">
        <v>7.4</v>
      </c>
      <c r="J59" s="153">
        <f>I59*4+H59*9+G59*4</f>
        <v>100.6</v>
      </c>
      <c r="K59" s="120"/>
    </row>
    <row r="60" spans="2:11">
      <c r="B60" s="175"/>
      <c r="C60" s="82"/>
      <c r="D60" s="83" t="s">
        <v>148</v>
      </c>
      <c r="E60" s="82">
        <v>250</v>
      </c>
      <c r="F60" s="55"/>
      <c r="G60" s="69">
        <v>14.37</v>
      </c>
      <c r="H60" s="70">
        <v>9.66</v>
      </c>
      <c r="I60" s="70">
        <v>16.399999999999999</v>
      </c>
      <c r="J60" s="32">
        <v>210.47</v>
      </c>
      <c r="K60" s="120"/>
    </row>
    <row r="61" spans="2:11">
      <c r="B61" s="175"/>
      <c r="C61" s="30"/>
      <c r="D61" s="24" t="s">
        <v>149</v>
      </c>
      <c r="E61" s="30">
        <v>100</v>
      </c>
      <c r="F61" s="55"/>
      <c r="G61" s="32">
        <v>13</v>
      </c>
      <c r="H61" s="33">
        <v>25</v>
      </c>
      <c r="I61" s="32">
        <v>0</v>
      </c>
      <c r="J61" s="33">
        <v>277</v>
      </c>
      <c r="K61" s="120"/>
    </row>
    <row r="62" spans="2:11" ht="33">
      <c r="B62" s="175"/>
      <c r="C62" s="71" t="s">
        <v>150</v>
      </c>
      <c r="D62" s="115" t="s">
        <v>185</v>
      </c>
      <c r="E62" s="127">
        <v>185</v>
      </c>
      <c r="F62" s="55"/>
      <c r="G62" s="156">
        <v>7.92</v>
      </c>
      <c r="H62" s="156">
        <v>6.4</v>
      </c>
      <c r="I62" s="156">
        <v>38.83</v>
      </c>
      <c r="J62" s="156">
        <v>244.71</v>
      </c>
      <c r="K62" s="120"/>
    </row>
    <row r="63" spans="2:11">
      <c r="B63" s="175"/>
      <c r="C63" s="70" t="s">
        <v>121</v>
      </c>
      <c r="D63" s="95" t="s">
        <v>122</v>
      </c>
      <c r="E63" s="82">
        <v>200</v>
      </c>
      <c r="F63" s="55"/>
      <c r="G63" s="70">
        <v>0.16</v>
      </c>
      <c r="H63" s="70">
        <v>0.16</v>
      </c>
      <c r="I63" s="69">
        <v>14.9</v>
      </c>
      <c r="J63" s="70">
        <v>62.69</v>
      </c>
      <c r="K63" s="120"/>
    </row>
    <row r="64" spans="2:11">
      <c r="B64" s="175"/>
      <c r="C64" s="70"/>
      <c r="D64" s="95" t="s">
        <v>27</v>
      </c>
      <c r="E64" s="82">
        <v>40</v>
      </c>
      <c r="F64" s="55"/>
      <c r="G64" s="70">
        <v>3.16</v>
      </c>
      <c r="H64" s="69">
        <v>0.4</v>
      </c>
      <c r="I64" s="70">
        <v>19.32</v>
      </c>
      <c r="J64" s="82">
        <v>94</v>
      </c>
      <c r="K64" s="120"/>
    </row>
    <row r="65" spans="2:11">
      <c r="B65" s="175"/>
      <c r="C65" s="70"/>
      <c r="D65" s="95" t="s">
        <v>123</v>
      </c>
      <c r="E65" s="82">
        <v>50</v>
      </c>
      <c r="F65" s="48"/>
      <c r="G65" s="69">
        <v>3.3</v>
      </c>
      <c r="H65" s="69">
        <v>0.6</v>
      </c>
      <c r="I65" s="70">
        <v>19.829999999999998</v>
      </c>
      <c r="J65" s="82">
        <v>99</v>
      </c>
      <c r="K65" s="120"/>
    </row>
    <row r="66" spans="2:11">
      <c r="B66" s="175"/>
      <c r="C66" s="176" t="s">
        <v>124</v>
      </c>
      <c r="D66" s="176"/>
      <c r="E66" s="118">
        <f>SUM(E59:E65)</f>
        <v>925</v>
      </c>
      <c r="F66" s="48">
        <v>99</v>
      </c>
      <c r="G66" s="119">
        <f>SUM(G59:G65)</f>
        <v>43.91</v>
      </c>
      <c r="H66" s="119">
        <f>SUM(H59:H65)</f>
        <v>49.219999999999992</v>
      </c>
      <c r="I66" s="119">
        <f>SUM(I59:I65)</f>
        <v>116.67999999999999</v>
      </c>
      <c r="J66" s="119">
        <f>SUM(J59:J65)</f>
        <v>1088.47</v>
      </c>
      <c r="K66" s="120"/>
    </row>
    <row r="67" spans="2:11">
      <c r="B67" s="60"/>
      <c r="C67" s="82"/>
      <c r="D67" s="95" t="s">
        <v>151</v>
      </c>
      <c r="E67" s="127">
        <v>100</v>
      </c>
      <c r="F67" s="151"/>
      <c r="G67" s="152">
        <v>2.6</v>
      </c>
      <c r="H67" s="152">
        <v>13.7</v>
      </c>
      <c r="I67" s="152">
        <v>7.78</v>
      </c>
      <c r="J67" s="153">
        <f>I67*4+H67*9+G67*4</f>
        <v>164.82</v>
      </c>
      <c r="K67" s="120"/>
    </row>
    <row r="68" spans="2:11" ht="24.2" customHeight="1">
      <c r="B68" s="177" t="s">
        <v>66</v>
      </c>
      <c r="C68" s="44" t="s">
        <v>133</v>
      </c>
      <c r="D68" s="95" t="s">
        <v>134</v>
      </c>
      <c r="E68" s="151">
        <v>250</v>
      </c>
      <c r="F68" s="55"/>
      <c r="G68" s="70">
        <v>5.87</v>
      </c>
      <c r="H68" s="70">
        <v>5.37</v>
      </c>
      <c r="I68" s="70">
        <v>19.27</v>
      </c>
      <c r="J68" s="70">
        <v>128.37</v>
      </c>
    </row>
    <row r="69" spans="2:11" ht="22.35" customHeight="1">
      <c r="B69" s="177"/>
      <c r="C69" s="70"/>
      <c r="D69" s="31" t="s">
        <v>152</v>
      </c>
      <c r="E69" s="30" t="s">
        <v>153</v>
      </c>
      <c r="F69" s="55"/>
      <c r="G69" s="32">
        <v>9</v>
      </c>
      <c r="H69" s="33">
        <v>10.35</v>
      </c>
      <c r="I69" s="32">
        <v>11.19</v>
      </c>
      <c r="J69" s="32">
        <f>I69*4+H69*9+G69*4</f>
        <v>173.91</v>
      </c>
    </row>
    <row r="70" spans="2:11">
      <c r="B70" s="177"/>
      <c r="C70" s="70"/>
      <c r="D70" s="31" t="s">
        <v>154</v>
      </c>
      <c r="E70" s="30">
        <v>180</v>
      </c>
      <c r="F70" s="55"/>
      <c r="G70" s="32">
        <v>4.1399999999999997</v>
      </c>
      <c r="H70" s="32">
        <v>5.03</v>
      </c>
      <c r="I70" s="32">
        <v>22.75</v>
      </c>
      <c r="J70" s="32">
        <f>I70*4+H70*9+G70*4</f>
        <v>152.83000000000001</v>
      </c>
    </row>
    <row r="71" spans="2:11">
      <c r="B71" s="177"/>
      <c r="C71" s="82" t="s">
        <v>129</v>
      </c>
      <c r="D71" s="95" t="s">
        <v>130</v>
      </c>
      <c r="E71" s="96">
        <v>200</v>
      </c>
      <c r="F71" s="55"/>
      <c r="G71" s="97">
        <v>0.59</v>
      </c>
      <c r="H71" s="97">
        <v>0.05</v>
      </c>
      <c r="I71" s="97">
        <v>18.579999999999998</v>
      </c>
      <c r="J71" s="32">
        <f>I71*4+H71*9+G71*4</f>
        <v>77.13</v>
      </c>
    </row>
    <row r="72" spans="2:11">
      <c r="B72" s="177"/>
      <c r="C72" s="70"/>
      <c r="D72" s="95" t="s">
        <v>27</v>
      </c>
      <c r="E72" s="82">
        <v>40</v>
      </c>
      <c r="F72" s="55"/>
      <c r="G72" s="70">
        <v>3.16</v>
      </c>
      <c r="H72" s="69">
        <v>0.4</v>
      </c>
      <c r="I72" s="70">
        <v>19.32</v>
      </c>
      <c r="J72" s="32">
        <f>I72*4+H72*9+G72*4</f>
        <v>93.52</v>
      </c>
    </row>
    <row r="73" spans="2:11">
      <c r="B73" s="177"/>
      <c r="C73" s="70"/>
      <c r="D73" s="95" t="s">
        <v>123</v>
      </c>
      <c r="E73" s="82">
        <v>50</v>
      </c>
      <c r="F73" s="55"/>
      <c r="G73" s="69">
        <v>3.3</v>
      </c>
      <c r="H73" s="69">
        <v>0.6</v>
      </c>
      <c r="I73" s="70">
        <v>19.829999999999998</v>
      </c>
      <c r="J73" s="32">
        <f>I73*4+H73*9+G73*4</f>
        <v>97.92</v>
      </c>
    </row>
    <row r="74" spans="2:11">
      <c r="B74" s="126"/>
      <c r="C74" s="176" t="s">
        <v>124</v>
      </c>
      <c r="D74" s="176"/>
      <c r="E74" s="118">
        <v>925</v>
      </c>
      <c r="F74" s="48">
        <v>99</v>
      </c>
      <c r="G74" s="119">
        <f>SUM(G67:G73)</f>
        <v>28.66</v>
      </c>
      <c r="H74" s="119">
        <f>SUM(H67:H73)</f>
        <v>35.5</v>
      </c>
      <c r="I74" s="119">
        <f>SUM(I67:I73)</f>
        <v>118.71999999999998</v>
      </c>
      <c r="J74" s="119">
        <f>SUM(J67:J73)</f>
        <v>888.5</v>
      </c>
      <c r="K74" s="120"/>
    </row>
    <row r="75" spans="2:11">
      <c r="B75" s="114"/>
      <c r="C75" s="82"/>
      <c r="D75" s="83" t="s">
        <v>116</v>
      </c>
      <c r="E75" s="127">
        <v>100</v>
      </c>
      <c r="F75" s="151"/>
      <c r="G75" s="152">
        <v>0.5</v>
      </c>
      <c r="H75" s="152">
        <v>0.16</v>
      </c>
      <c r="I75" s="152">
        <v>4.66</v>
      </c>
      <c r="J75" s="153">
        <v>16</v>
      </c>
    </row>
    <row r="76" spans="2:11" ht="29.85" customHeight="1">
      <c r="B76" s="175" t="s">
        <v>70</v>
      </c>
      <c r="C76" s="82" t="s">
        <v>117</v>
      </c>
      <c r="D76" s="115" t="s">
        <v>177</v>
      </c>
      <c r="E76" s="127">
        <v>255</v>
      </c>
      <c r="F76" s="55"/>
      <c r="G76" s="70">
        <v>1.06</v>
      </c>
      <c r="H76" s="70">
        <v>5.1100000000000003</v>
      </c>
      <c r="I76" s="70">
        <v>8.49</v>
      </c>
      <c r="J76" s="70">
        <v>84.26</v>
      </c>
    </row>
    <row r="77" spans="2:11" ht="21.95" customHeight="1">
      <c r="B77" s="175"/>
      <c r="C77" s="90">
        <v>294</v>
      </c>
      <c r="D77" s="54" t="s">
        <v>155</v>
      </c>
      <c r="E77" s="90">
        <v>100</v>
      </c>
      <c r="F77" s="44"/>
      <c r="G77" s="70">
        <v>12.76</v>
      </c>
      <c r="H77" s="70">
        <v>14.91</v>
      </c>
      <c r="I77" s="70">
        <v>12.05</v>
      </c>
      <c r="J77" s="70">
        <v>235.3</v>
      </c>
    </row>
    <row r="78" spans="2:11" ht="21.95" customHeight="1">
      <c r="B78" s="175"/>
      <c r="C78" s="82">
        <v>487</v>
      </c>
      <c r="D78" s="95" t="s">
        <v>156</v>
      </c>
      <c r="E78" s="82">
        <v>180</v>
      </c>
      <c r="F78" s="55"/>
      <c r="G78" s="70">
        <v>3.8</v>
      </c>
      <c r="H78" s="69">
        <v>4.2</v>
      </c>
      <c r="I78" s="70">
        <v>29.5</v>
      </c>
      <c r="J78" s="70">
        <v>171.76</v>
      </c>
    </row>
    <row r="79" spans="2:11">
      <c r="B79" s="175"/>
      <c r="C79" s="70" t="s">
        <v>121</v>
      </c>
      <c r="D79" s="95" t="s">
        <v>122</v>
      </c>
      <c r="E79" s="82">
        <v>200</v>
      </c>
      <c r="F79" s="55"/>
      <c r="G79" s="70">
        <v>0.16</v>
      </c>
      <c r="H79" s="70">
        <v>0.16</v>
      </c>
      <c r="I79" s="69">
        <v>14.9</v>
      </c>
      <c r="J79" s="70">
        <v>62.69</v>
      </c>
    </row>
    <row r="80" spans="2:11">
      <c r="B80" s="175"/>
      <c r="C80" s="70"/>
      <c r="D80" s="95" t="s">
        <v>27</v>
      </c>
      <c r="E80" s="82">
        <v>40</v>
      </c>
      <c r="F80" s="55"/>
      <c r="G80" s="70">
        <v>3.16</v>
      </c>
      <c r="H80" s="69">
        <v>0.4</v>
      </c>
      <c r="I80" s="70">
        <v>19.32</v>
      </c>
      <c r="J80" s="32">
        <f>I80*4+H80*9+G80*4</f>
        <v>93.52</v>
      </c>
    </row>
    <row r="81" spans="1:11">
      <c r="B81" s="114"/>
      <c r="C81" s="70"/>
      <c r="D81" s="95" t="s">
        <v>123</v>
      </c>
      <c r="E81" s="82">
        <v>50</v>
      </c>
      <c r="F81" s="55"/>
      <c r="G81" s="69">
        <v>3.3</v>
      </c>
      <c r="H81" s="69">
        <v>0.6</v>
      </c>
      <c r="I81" s="70">
        <v>19.829999999999998</v>
      </c>
      <c r="J81" s="32">
        <f>I81*4+H81*9+G81*4</f>
        <v>97.92</v>
      </c>
    </row>
    <row r="82" spans="1:11">
      <c r="B82" s="114"/>
      <c r="C82" s="176" t="s">
        <v>124</v>
      </c>
      <c r="D82" s="176"/>
      <c r="E82" s="118">
        <f>SUM(E75:E81)</f>
        <v>925</v>
      </c>
      <c r="F82" s="48">
        <v>99</v>
      </c>
      <c r="G82" s="119">
        <f>SUM(G75:G81)</f>
        <v>24.740000000000002</v>
      </c>
      <c r="H82" s="119">
        <f>SUM(H75:H81)</f>
        <v>25.54</v>
      </c>
      <c r="I82" s="119">
        <f>SUM(I75:I81)</f>
        <v>108.75000000000001</v>
      </c>
      <c r="J82" s="43">
        <f>I82*4+H82*9+G82*4</f>
        <v>763.82</v>
      </c>
      <c r="K82" s="120"/>
    </row>
    <row r="83" spans="1:11" ht="17.850000000000001" customHeight="1">
      <c r="B83" s="175" t="s">
        <v>74</v>
      </c>
      <c r="C83" s="127" t="s">
        <v>157</v>
      </c>
      <c r="D83" s="83" t="s">
        <v>158</v>
      </c>
      <c r="E83" s="127">
        <v>100</v>
      </c>
      <c r="F83" s="151"/>
      <c r="G83" s="152">
        <v>1.3</v>
      </c>
      <c r="H83" s="152">
        <v>5.0999999999999996</v>
      </c>
      <c r="I83" s="152">
        <v>6.98</v>
      </c>
      <c r="J83" s="152">
        <v>79.2</v>
      </c>
    </row>
    <row r="84" spans="1:11">
      <c r="B84" s="175"/>
      <c r="C84" s="82" t="s">
        <v>117</v>
      </c>
      <c r="D84" s="133" t="s">
        <v>140</v>
      </c>
      <c r="E84" s="157">
        <v>250</v>
      </c>
      <c r="F84" s="15"/>
      <c r="G84" s="158">
        <v>5.87</v>
      </c>
      <c r="H84" s="159">
        <v>3.55</v>
      </c>
      <c r="I84" s="159">
        <v>19.28</v>
      </c>
      <c r="J84" s="158">
        <v>132.87</v>
      </c>
    </row>
    <row r="85" spans="1:11" ht="19.5" customHeight="1">
      <c r="B85" s="175"/>
      <c r="C85" s="81"/>
      <c r="D85" s="128" t="s">
        <v>159</v>
      </c>
      <c r="E85" s="129">
        <v>100</v>
      </c>
      <c r="F85" s="44"/>
      <c r="G85" s="130">
        <v>12.5</v>
      </c>
      <c r="H85" s="131">
        <v>10.23</v>
      </c>
      <c r="I85" s="131">
        <v>12.98</v>
      </c>
      <c r="J85" s="32">
        <f>I85*4+H85*9+G85*4</f>
        <v>193.99</v>
      </c>
    </row>
    <row r="86" spans="1:11" s="109" customFormat="1" ht="21.4" customHeight="1">
      <c r="A86" s="34"/>
      <c r="B86" s="175"/>
      <c r="C86" s="82" t="s">
        <v>61</v>
      </c>
      <c r="D86" s="31" t="s">
        <v>186</v>
      </c>
      <c r="E86" s="161">
        <v>180</v>
      </c>
      <c r="F86" s="60"/>
      <c r="G86" s="69">
        <v>7.55</v>
      </c>
      <c r="H86" s="70">
        <v>5.36</v>
      </c>
      <c r="I86" s="69">
        <v>51.56</v>
      </c>
      <c r="J86" s="69">
        <v>284.70999999999998</v>
      </c>
    </row>
    <row r="87" spans="1:11">
      <c r="B87" s="175"/>
      <c r="C87" s="30" t="s">
        <v>47</v>
      </c>
      <c r="D87" s="31" t="s">
        <v>48</v>
      </c>
      <c r="E87" s="71" t="s">
        <v>49</v>
      </c>
      <c r="F87" s="55"/>
      <c r="G87" s="73">
        <v>0.06</v>
      </c>
      <c r="H87" s="73">
        <f>0.06</f>
        <v>0.06</v>
      </c>
      <c r="I87" s="73">
        <f>6.7</f>
        <v>6.7</v>
      </c>
      <c r="J87" s="32">
        <f>I87*4+H87*9+G87*4</f>
        <v>27.58</v>
      </c>
    </row>
    <row r="88" spans="1:11">
      <c r="B88" s="175"/>
      <c r="C88" s="70"/>
      <c r="D88" s="95" t="s">
        <v>27</v>
      </c>
      <c r="E88" s="82">
        <v>40</v>
      </c>
      <c r="F88" s="55"/>
      <c r="G88" s="70">
        <v>3.16</v>
      </c>
      <c r="H88" s="69">
        <v>0.4</v>
      </c>
      <c r="I88" s="70">
        <v>19.32</v>
      </c>
      <c r="J88" s="32">
        <f>I88*4+H88*9+G88*4</f>
        <v>93.52</v>
      </c>
    </row>
    <row r="89" spans="1:11">
      <c r="B89" s="175"/>
      <c r="C89" s="70"/>
      <c r="D89" s="95" t="s">
        <v>123</v>
      </c>
      <c r="E89" s="82">
        <v>50</v>
      </c>
      <c r="F89" s="55"/>
      <c r="G89" s="69">
        <v>3.3</v>
      </c>
      <c r="H89" s="69">
        <v>0.6</v>
      </c>
      <c r="I89" s="70">
        <v>19.829999999999998</v>
      </c>
      <c r="J89" s="32">
        <f>I89*4+H89*9+G89*4</f>
        <v>97.92</v>
      </c>
    </row>
    <row r="90" spans="1:11">
      <c r="B90" s="60"/>
      <c r="C90" s="176" t="s">
        <v>124</v>
      </c>
      <c r="D90" s="176"/>
      <c r="E90" s="118">
        <v>995</v>
      </c>
      <c r="F90" s="48">
        <v>99</v>
      </c>
      <c r="G90" s="119">
        <f>SUM(G83:G89)</f>
        <v>33.74</v>
      </c>
      <c r="H90" s="119">
        <f>SUM(H83:H89)</f>
        <v>25.299999999999997</v>
      </c>
      <c r="I90" s="119">
        <f>SUM(I83:I89)</f>
        <v>136.65000000000003</v>
      </c>
      <c r="J90" s="119">
        <f>SUM(J83:J89)</f>
        <v>909.79</v>
      </c>
      <c r="K90" s="120"/>
    </row>
    <row r="91" spans="1:11">
      <c r="B91" s="175" t="s">
        <v>75</v>
      </c>
      <c r="C91" s="82" t="s">
        <v>160</v>
      </c>
      <c r="D91" s="115" t="s">
        <v>161</v>
      </c>
      <c r="E91" s="127">
        <v>100</v>
      </c>
      <c r="F91" s="55"/>
      <c r="G91" s="70">
        <v>1.83</v>
      </c>
      <c r="H91" s="70">
        <v>8.58</v>
      </c>
      <c r="I91" s="70">
        <v>12.78</v>
      </c>
      <c r="J91" s="70">
        <v>136.18</v>
      </c>
    </row>
    <row r="92" spans="1:11">
      <c r="B92" s="175"/>
      <c r="C92" s="82" t="s">
        <v>162</v>
      </c>
      <c r="D92" s="115" t="s">
        <v>163</v>
      </c>
      <c r="E92" s="127">
        <v>250</v>
      </c>
      <c r="F92" s="55"/>
      <c r="G92" s="70">
        <v>2.65</v>
      </c>
      <c r="H92" s="70">
        <v>6.62</v>
      </c>
      <c r="I92" s="70">
        <v>18.3</v>
      </c>
      <c r="J92" s="70">
        <v>143.88</v>
      </c>
    </row>
    <row r="93" spans="1:11">
      <c r="B93" s="175"/>
      <c r="C93" s="82"/>
      <c r="D93" s="24" t="s">
        <v>76</v>
      </c>
      <c r="E93" s="82">
        <v>250</v>
      </c>
      <c r="F93" s="55"/>
      <c r="G93" s="70">
        <v>22.22</v>
      </c>
      <c r="H93" s="70">
        <v>13.15</v>
      </c>
      <c r="I93" s="70">
        <v>28.63</v>
      </c>
      <c r="J93" s="70">
        <v>318.91000000000003</v>
      </c>
    </row>
    <row r="94" spans="1:11">
      <c r="B94" s="175"/>
      <c r="C94" s="82" t="s">
        <v>129</v>
      </c>
      <c r="D94" s="95" t="s">
        <v>130</v>
      </c>
      <c r="E94" s="82">
        <v>200</v>
      </c>
      <c r="F94" s="55"/>
      <c r="G94" s="70">
        <v>0.59</v>
      </c>
      <c r="H94" s="70">
        <v>0.05</v>
      </c>
      <c r="I94" s="70">
        <v>18.579999999999998</v>
      </c>
      <c r="J94" s="70">
        <v>77.94</v>
      </c>
    </row>
    <row r="95" spans="1:11">
      <c r="B95" s="175"/>
      <c r="C95" s="70"/>
      <c r="D95" s="95" t="s">
        <v>27</v>
      </c>
      <c r="E95" s="82">
        <v>40</v>
      </c>
      <c r="F95" s="55"/>
      <c r="G95" s="70">
        <v>3.16</v>
      </c>
      <c r="H95" s="69">
        <v>0.4</v>
      </c>
      <c r="I95" s="70">
        <v>19.32</v>
      </c>
      <c r="J95" s="82">
        <v>94</v>
      </c>
    </row>
    <row r="96" spans="1:11">
      <c r="B96" s="175"/>
      <c r="C96" s="70"/>
      <c r="D96" s="95" t="s">
        <v>123</v>
      </c>
      <c r="E96" s="82">
        <v>50</v>
      </c>
      <c r="F96" s="55"/>
      <c r="G96" s="69">
        <v>3.3</v>
      </c>
      <c r="H96" s="69">
        <v>0.6</v>
      </c>
      <c r="I96" s="70">
        <v>19.829999999999998</v>
      </c>
      <c r="J96" s="82">
        <v>99</v>
      </c>
    </row>
    <row r="97" spans="1:1024">
      <c r="B97" s="175"/>
      <c r="C97" s="176" t="s">
        <v>124</v>
      </c>
      <c r="D97" s="176"/>
      <c r="E97" s="118">
        <v>890</v>
      </c>
      <c r="F97" s="48">
        <v>99</v>
      </c>
      <c r="G97" s="119">
        <f>SUM(G91:G96)</f>
        <v>33.75</v>
      </c>
      <c r="H97" s="119">
        <f>SUM(H91:H96)</f>
        <v>29.400000000000002</v>
      </c>
      <c r="I97" s="119">
        <f>SUM(I91:I96)</f>
        <v>117.43999999999998</v>
      </c>
      <c r="J97" s="119">
        <f>SUM(J91:J96)</f>
        <v>869.91000000000008</v>
      </c>
      <c r="K97" s="120"/>
    </row>
    <row r="98" spans="1:1024" s="109" customFormat="1" ht="20.45" customHeight="1">
      <c r="A98" s="34"/>
      <c r="B98" s="175" t="s">
        <v>77</v>
      </c>
      <c r="C98" s="82" t="s">
        <v>144</v>
      </c>
      <c r="D98" s="57" t="s">
        <v>182</v>
      </c>
      <c r="E98" s="160">
        <v>100</v>
      </c>
      <c r="F98" s="48"/>
      <c r="G98" s="70">
        <v>2.1</v>
      </c>
      <c r="H98" s="70">
        <v>5.18</v>
      </c>
      <c r="I98" s="70">
        <v>7.43</v>
      </c>
      <c r="J98" s="69">
        <v>85</v>
      </c>
    </row>
    <row r="99" spans="1:1024" s="109" customFormat="1" ht="22.9" customHeight="1">
      <c r="A99" s="34"/>
      <c r="B99" s="175"/>
      <c r="C99" s="82" t="s">
        <v>146</v>
      </c>
      <c r="D99" s="95" t="s">
        <v>164</v>
      </c>
      <c r="E99" s="127">
        <v>255</v>
      </c>
      <c r="F99" s="55"/>
      <c r="G99" s="70">
        <v>2.14</v>
      </c>
      <c r="H99" s="70">
        <v>2.84</v>
      </c>
      <c r="I99" s="70">
        <v>17.829999999999998</v>
      </c>
      <c r="J99" s="70">
        <v>149.56</v>
      </c>
    </row>
    <row r="100" spans="1:1024">
      <c r="B100" s="175"/>
      <c r="C100" s="32"/>
      <c r="D100" s="95" t="s">
        <v>165</v>
      </c>
      <c r="E100" s="82">
        <v>250</v>
      </c>
      <c r="F100" s="55"/>
      <c r="G100" s="70">
        <v>17.13</v>
      </c>
      <c r="H100" s="70">
        <v>17.75</v>
      </c>
      <c r="I100" s="69">
        <v>3.25</v>
      </c>
      <c r="J100" s="33">
        <f>I100*4+H100*9+G100*4</f>
        <v>241.26999999999998</v>
      </c>
    </row>
    <row r="101" spans="1:1024">
      <c r="B101" s="175"/>
      <c r="C101" s="30" t="s">
        <v>47</v>
      </c>
      <c r="D101" s="31" t="s">
        <v>48</v>
      </c>
      <c r="E101" s="71" t="s">
        <v>49</v>
      </c>
      <c r="F101" s="55"/>
      <c r="G101" s="73">
        <v>0.06</v>
      </c>
      <c r="H101" s="73">
        <f>0.06</f>
        <v>0.06</v>
      </c>
      <c r="I101" s="73">
        <f>6.7</f>
        <v>6.7</v>
      </c>
      <c r="J101" s="32">
        <f>I101*4+H101*9+G101*4</f>
        <v>27.58</v>
      </c>
    </row>
    <row r="102" spans="1:1024">
      <c r="B102" s="175"/>
      <c r="C102" s="70"/>
      <c r="D102" s="95" t="s">
        <v>27</v>
      </c>
      <c r="E102" s="82">
        <v>40</v>
      </c>
      <c r="F102" s="55"/>
      <c r="G102" s="70">
        <v>3.16</v>
      </c>
      <c r="H102" s="69">
        <v>0.4</v>
      </c>
      <c r="I102" s="70">
        <v>19.32</v>
      </c>
      <c r="J102" s="82">
        <v>94</v>
      </c>
    </row>
    <row r="103" spans="1:1024">
      <c r="B103" s="114"/>
      <c r="C103" s="70"/>
      <c r="D103" s="95" t="s">
        <v>123</v>
      </c>
      <c r="E103" s="82">
        <v>50</v>
      </c>
      <c r="F103" s="55"/>
      <c r="G103" s="69">
        <v>3.3</v>
      </c>
      <c r="H103" s="69">
        <v>0.6</v>
      </c>
      <c r="I103" s="70">
        <v>19.829999999999998</v>
      </c>
      <c r="J103" s="82">
        <v>99</v>
      </c>
    </row>
    <row r="104" spans="1:1024">
      <c r="B104" s="114"/>
      <c r="C104" s="176" t="s">
        <v>124</v>
      </c>
      <c r="D104" s="176"/>
      <c r="E104" s="118">
        <v>895</v>
      </c>
      <c r="F104" s="48">
        <v>99</v>
      </c>
      <c r="G104" s="119">
        <f>SUM(G98:G103)</f>
        <v>27.889999999999997</v>
      </c>
      <c r="H104" s="119">
        <f>SUM(H98:H103)</f>
        <v>26.83</v>
      </c>
      <c r="I104" s="119">
        <f>SUM(I98:I103)</f>
        <v>74.36</v>
      </c>
      <c r="J104" s="119">
        <f>SUM(J98:J103)</f>
        <v>696.41</v>
      </c>
      <c r="K104" s="120"/>
    </row>
    <row r="105" spans="1:1024" ht="15.75" customHeight="1">
      <c r="B105" s="175" t="s">
        <v>79</v>
      </c>
      <c r="C105" s="44" t="s">
        <v>131</v>
      </c>
      <c r="D105" s="128" t="s">
        <v>132</v>
      </c>
      <c r="E105" s="151">
        <v>100</v>
      </c>
      <c r="F105" s="55"/>
      <c r="G105" s="122">
        <v>2.76</v>
      </c>
      <c r="H105" s="122">
        <v>7.5</v>
      </c>
      <c r="I105" s="122">
        <v>11.68</v>
      </c>
      <c r="J105" s="122">
        <f>I105*4+H105*9+G105*4</f>
        <v>125.25999999999999</v>
      </c>
    </row>
    <row r="106" spans="1:1024" s="109" customFormat="1" ht="15.75" customHeight="1">
      <c r="A106" s="15"/>
      <c r="B106" s="175"/>
      <c r="C106" s="44" t="s">
        <v>133</v>
      </c>
      <c r="D106" s="95" t="s">
        <v>134</v>
      </c>
      <c r="E106" s="151">
        <v>250</v>
      </c>
      <c r="F106" s="55"/>
      <c r="G106" s="70">
        <v>5.87</v>
      </c>
      <c r="H106" s="70">
        <v>5.37</v>
      </c>
      <c r="I106" s="70">
        <v>19.27</v>
      </c>
      <c r="J106" s="70">
        <v>128.37</v>
      </c>
    </row>
    <row r="107" spans="1:1024" ht="15.75" customHeight="1">
      <c r="B107" s="175"/>
      <c r="C107" s="35"/>
      <c r="D107" s="31" t="s">
        <v>166</v>
      </c>
      <c r="E107" s="29">
        <v>100</v>
      </c>
      <c r="F107" s="44"/>
      <c r="G107" s="35">
        <v>17.78</v>
      </c>
      <c r="H107" s="35">
        <v>8.33</v>
      </c>
      <c r="I107" s="35">
        <v>1.34</v>
      </c>
      <c r="J107" s="35">
        <f>I107*4+H107*9+G107*4</f>
        <v>151.44999999999999</v>
      </c>
    </row>
    <row r="108" spans="1:1024" s="109" customFormat="1" ht="23.65" customHeight="1">
      <c r="A108" s="34"/>
      <c r="B108" s="175"/>
      <c r="C108" s="82" t="s">
        <v>61</v>
      </c>
      <c r="D108" s="31" t="s">
        <v>184</v>
      </c>
      <c r="E108" s="161">
        <v>185</v>
      </c>
      <c r="F108" s="60"/>
      <c r="G108" s="69">
        <v>7.55</v>
      </c>
      <c r="H108" s="70">
        <v>5.36</v>
      </c>
      <c r="I108" s="69">
        <v>51.56</v>
      </c>
      <c r="J108" s="69">
        <v>284.70999999999998</v>
      </c>
      <c r="AMJ108" s="37"/>
    </row>
    <row r="109" spans="1:1024" ht="25.5" customHeight="1">
      <c r="B109" s="175"/>
      <c r="C109" s="70" t="s">
        <v>121</v>
      </c>
      <c r="D109" s="95" t="s">
        <v>122</v>
      </c>
      <c r="E109" s="82">
        <v>200</v>
      </c>
      <c r="F109" s="55"/>
      <c r="G109" s="70">
        <v>0.16</v>
      </c>
      <c r="H109" s="70">
        <v>0.16</v>
      </c>
      <c r="I109" s="69">
        <v>14.9</v>
      </c>
      <c r="J109" s="70">
        <v>62.69</v>
      </c>
    </row>
    <row r="110" spans="1:1024">
      <c r="B110" s="175"/>
      <c r="C110" s="70"/>
      <c r="D110" s="95" t="s">
        <v>27</v>
      </c>
      <c r="E110" s="82">
        <v>40</v>
      </c>
      <c r="F110" s="55"/>
      <c r="G110" s="70">
        <v>3.16</v>
      </c>
      <c r="H110" s="69">
        <v>0.4</v>
      </c>
      <c r="I110" s="70">
        <v>19.32</v>
      </c>
      <c r="J110" s="82">
        <v>94</v>
      </c>
    </row>
    <row r="111" spans="1:1024">
      <c r="B111" s="175"/>
      <c r="C111" s="70"/>
      <c r="D111" s="95" t="s">
        <v>123</v>
      </c>
      <c r="E111" s="82">
        <v>50</v>
      </c>
      <c r="F111" s="55"/>
      <c r="G111" s="69">
        <v>3.3</v>
      </c>
      <c r="H111" s="69">
        <v>0.6</v>
      </c>
      <c r="I111" s="70">
        <v>19.829999999999998</v>
      </c>
      <c r="J111" s="82">
        <v>99</v>
      </c>
    </row>
    <row r="112" spans="1:1024">
      <c r="B112" s="175"/>
      <c r="C112" s="176" t="s">
        <v>124</v>
      </c>
      <c r="D112" s="176"/>
      <c r="E112" s="118">
        <f>SUM(E105:E111)</f>
        <v>925</v>
      </c>
      <c r="F112" s="48">
        <v>99</v>
      </c>
      <c r="G112" s="119">
        <f>SUM(G105:G111)</f>
        <v>40.58</v>
      </c>
      <c r="H112" s="119">
        <f>SUM(H105:H111)</f>
        <v>27.720000000000002</v>
      </c>
      <c r="I112" s="119">
        <f>SUM(I105:I111)</f>
        <v>137.89999999999998</v>
      </c>
      <c r="J112" s="119">
        <f>SUM(J105:J111)</f>
        <v>945.48</v>
      </c>
      <c r="K112" s="120"/>
    </row>
    <row r="113" spans="1:11" ht="21" customHeight="1">
      <c r="B113" s="175" t="s">
        <v>83</v>
      </c>
      <c r="C113" s="82" t="s">
        <v>125</v>
      </c>
      <c r="D113" s="115" t="s">
        <v>126</v>
      </c>
      <c r="E113" s="127">
        <v>100</v>
      </c>
      <c r="F113" s="55"/>
      <c r="G113" s="70">
        <v>1.68</v>
      </c>
      <c r="H113" s="70">
        <v>6.83</v>
      </c>
      <c r="I113" s="70">
        <v>4.96</v>
      </c>
      <c r="J113" s="70">
        <v>88.58</v>
      </c>
    </row>
    <row r="114" spans="1:11">
      <c r="B114" s="175"/>
      <c r="C114" s="132" t="s">
        <v>127</v>
      </c>
      <c r="D114" s="133" t="s">
        <v>140</v>
      </c>
      <c r="E114" s="157">
        <v>250</v>
      </c>
      <c r="F114" s="15"/>
      <c r="G114" s="158">
        <v>5.87</v>
      </c>
      <c r="H114" s="159">
        <v>3.55</v>
      </c>
      <c r="I114" s="159">
        <v>19.28</v>
      </c>
      <c r="J114" s="158">
        <v>132.87</v>
      </c>
    </row>
    <row r="115" spans="1:11" s="137" customFormat="1" ht="27.2" customHeight="1">
      <c r="A115" s="136"/>
      <c r="B115" s="175"/>
      <c r="C115" s="82" t="s">
        <v>84</v>
      </c>
      <c r="D115" s="31" t="s">
        <v>187</v>
      </c>
      <c r="E115" s="30">
        <v>130</v>
      </c>
      <c r="F115" s="55"/>
      <c r="G115" s="32">
        <v>11.59</v>
      </c>
      <c r="H115" s="32">
        <v>12.56</v>
      </c>
      <c r="I115" s="32">
        <v>13.95</v>
      </c>
      <c r="J115" s="32">
        <v>233.13</v>
      </c>
    </row>
    <row r="116" spans="1:11">
      <c r="B116" s="175"/>
      <c r="C116" s="71">
        <v>171</v>
      </c>
      <c r="D116" s="72" t="s">
        <v>87</v>
      </c>
      <c r="E116" s="71">
        <v>180</v>
      </c>
      <c r="F116" s="55"/>
      <c r="G116" s="73">
        <v>7.9</v>
      </c>
      <c r="H116" s="73">
        <v>10.68</v>
      </c>
      <c r="I116" s="73">
        <v>38.880000000000003</v>
      </c>
      <c r="J116" s="73">
        <v>284</v>
      </c>
    </row>
    <row r="117" spans="1:11">
      <c r="B117" s="175"/>
      <c r="C117" s="82" t="s">
        <v>129</v>
      </c>
      <c r="D117" s="95" t="s">
        <v>130</v>
      </c>
      <c r="E117" s="82">
        <v>200</v>
      </c>
      <c r="F117" s="55"/>
      <c r="G117" s="70">
        <v>0.59</v>
      </c>
      <c r="H117" s="70">
        <v>0.05</v>
      </c>
      <c r="I117" s="70">
        <v>18.579999999999998</v>
      </c>
      <c r="J117" s="70">
        <v>77.94</v>
      </c>
    </row>
    <row r="118" spans="1:11">
      <c r="B118" s="175"/>
      <c r="C118" s="70"/>
      <c r="D118" s="95" t="s">
        <v>27</v>
      </c>
      <c r="E118" s="82">
        <v>40</v>
      </c>
      <c r="F118" s="55"/>
      <c r="G118" s="70">
        <v>3.16</v>
      </c>
      <c r="H118" s="69">
        <v>0.4</v>
      </c>
      <c r="I118" s="70">
        <v>19.32</v>
      </c>
      <c r="J118" s="82">
        <v>94</v>
      </c>
    </row>
    <row r="119" spans="1:11">
      <c r="B119" s="175"/>
      <c r="C119" s="70"/>
      <c r="D119" s="95" t="s">
        <v>123</v>
      </c>
      <c r="E119" s="82">
        <v>50</v>
      </c>
      <c r="F119" s="55"/>
      <c r="G119" s="69">
        <v>3.3</v>
      </c>
      <c r="H119" s="69">
        <v>0.6</v>
      </c>
      <c r="I119" s="70">
        <v>19.829999999999998</v>
      </c>
      <c r="J119" s="82">
        <v>99</v>
      </c>
    </row>
    <row r="120" spans="1:11">
      <c r="B120" s="175"/>
      <c r="C120" s="176" t="s">
        <v>124</v>
      </c>
      <c r="D120" s="176"/>
      <c r="E120" s="118">
        <v>950</v>
      </c>
      <c r="F120" s="48">
        <v>99</v>
      </c>
      <c r="G120" s="119">
        <f>SUM(G113:G119)</f>
        <v>34.089999999999996</v>
      </c>
      <c r="H120" s="119">
        <f>SUM(H113:H119)</f>
        <v>34.669999999999995</v>
      </c>
      <c r="I120" s="119">
        <f>SUM(I113:I119)</f>
        <v>134.80000000000001</v>
      </c>
      <c r="J120" s="119">
        <f>SUM(J113:J119)</f>
        <v>1009.52</v>
      </c>
      <c r="K120" s="120"/>
    </row>
    <row r="121" spans="1:11" ht="18.399999999999999" customHeight="1">
      <c r="B121" s="175" t="s">
        <v>88</v>
      </c>
      <c r="C121" s="82" t="s">
        <v>144</v>
      </c>
      <c r="D121" s="57" t="s">
        <v>182</v>
      </c>
      <c r="E121" s="160">
        <v>100</v>
      </c>
      <c r="F121" s="48"/>
      <c r="G121" s="70">
        <v>2.1</v>
      </c>
      <c r="H121" s="70">
        <v>5.18</v>
      </c>
      <c r="I121" s="70">
        <v>7.43</v>
      </c>
      <c r="J121" s="69">
        <v>85</v>
      </c>
    </row>
    <row r="122" spans="1:11">
      <c r="B122" s="175"/>
      <c r="C122" s="82" t="s">
        <v>162</v>
      </c>
      <c r="D122" s="115" t="s">
        <v>163</v>
      </c>
      <c r="E122" s="127">
        <v>250</v>
      </c>
      <c r="F122" s="55"/>
      <c r="G122" s="70">
        <v>2.65</v>
      </c>
      <c r="H122" s="70">
        <v>6.62</v>
      </c>
      <c r="I122" s="70">
        <v>18.3</v>
      </c>
      <c r="J122" s="70">
        <v>143.88</v>
      </c>
    </row>
    <row r="123" spans="1:11">
      <c r="B123" s="175"/>
      <c r="C123" s="82" t="s">
        <v>141</v>
      </c>
      <c r="D123" s="95" t="s">
        <v>180</v>
      </c>
      <c r="E123" s="163">
        <v>100</v>
      </c>
      <c r="F123" s="38"/>
      <c r="G123" s="97">
        <v>15.33</v>
      </c>
      <c r="H123" s="97">
        <v>6.44</v>
      </c>
      <c r="I123" s="97">
        <v>4.04</v>
      </c>
      <c r="J123" s="97">
        <v>135.51</v>
      </c>
    </row>
    <row r="124" spans="1:11">
      <c r="B124" s="175"/>
      <c r="C124" s="82" t="s">
        <v>104</v>
      </c>
      <c r="D124" s="95" t="s">
        <v>188</v>
      </c>
      <c r="E124" s="163">
        <v>185</v>
      </c>
      <c r="F124" s="55"/>
      <c r="G124" s="97">
        <v>3.72</v>
      </c>
      <c r="H124" s="97">
        <v>9.43</v>
      </c>
      <c r="I124" s="97">
        <v>24.44</v>
      </c>
      <c r="J124" s="97">
        <v>197.56</v>
      </c>
    </row>
    <row r="125" spans="1:11">
      <c r="B125" s="175"/>
      <c r="C125" s="70" t="s">
        <v>121</v>
      </c>
      <c r="D125" s="95" t="s">
        <v>122</v>
      </c>
      <c r="E125" s="82">
        <v>200</v>
      </c>
      <c r="F125" s="55"/>
      <c r="G125" s="70">
        <v>0.16</v>
      </c>
      <c r="H125" s="70">
        <v>0.16</v>
      </c>
      <c r="I125" s="69">
        <v>14.9</v>
      </c>
      <c r="J125" s="70">
        <v>62.69</v>
      </c>
    </row>
    <row r="126" spans="1:11">
      <c r="B126" s="175"/>
      <c r="C126" s="70"/>
      <c r="D126" s="95" t="s">
        <v>27</v>
      </c>
      <c r="E126" s="82">
        <v>40</v>
      </c>
      <c r="F126" s="55"/>
      <c r="G126" s="70">
        <v>3.16</v>
      </c>
      <c r="H126" s="69">
        <v>0.4</v>
      </c>
      <c r="I126" s="70">
        <v>19.32</v>
      </c>
      <c r="J126" s="82">
        <v>94</v>
      </c>
    </row>
    <row r="127" spans="1:11">
      <c r="B127" s="175"/>
      <c r="C127" s="70"/>
      <c r="D127" s="95" t="s">
        <v>123</v>
      </c>
      <c r="E127" s="82">
        <v>50</v>
      </c>
      <c r="F127" s="55"/>
      <c r="G127" s="69">
        <v>3.3</v>
      </c>
      <c r="H127" s="69">
        <v>0.6</v>
      </c>
      <c r="I127" s="70">
        <v>19.829999999999998</v>
      </c>
      <c r="J127" s="82">
        <v>99</v>
      </c>
    </row>
    <row r="128" spans="1:11">
      <c r="B128" s="175"/>
      <c r="C128" s="176" t="s">
        <v>124</v>
      </c>
      <c r="D128" s="176"/>
      <c r="E128" s="124">
        <f>SUM(E121:E127)</f>
        <v>925</v>
      </c>
      <c r="F128" s="48">
        <v>99</v>
      </c>
      <c r="G128" s="125">
        <f>SUM(G121:G127)</f>
        <v>30.419999999999998</v>
      </c>
      <c r="H128" s="125">
        <f>SUM(H121:H127)</f>
        <v>28.830000000000002</v>
      </c>
      <c r="I128" s="125">
        <f>SUM(I121:I127)</f>
        <v>108.26</v>
      </c>
      <c r="J128" s="125">
        <f>SUM(J121:J127)</f>
        <v>817.6400000000001</v>
      </c>
      <c r="K128" s="120"/>
    </row>
    <row r="129" spans="1:11" ht="33">
      <c r="B129" s="175" t="s">
        <v>92</v>
      </c>
      <c r="C129" s="82"/>
      <c r="D129" s="83" t="s">
        <v>167</v>
      </c>
      <c r="E129" s="82">
        <v>100</v>
      </c>
      <c r="F129" s="55"/>
      <c r="G129" s="70">
        <v>3.15</v>
      </c>
      <c r="H129" s="70">
        <v>6.2</v>
      </c>
      <c r="I129" s="70">
        <v>11.86</v>
      </c>
      <c r="J129" s="70">
        <v>116.6</v>
      </c>
    </row>
    <row r="130" spans="1:11">
      <c r="B130" s="175"/>
      <c r="C130" s="82" t="s">
        <v>117</v>
      </c>
      <c r="D130" s="115" t="s">
        <v>177</v>
      </c>
      <c r="E130" s="127">
        <v>255</v>
      </c>
      <c r="F130" s="55"/>
      <c r="G130" s="70">
        <v>1.06</v>
      </c>
      <c r="H130" s="70">
        <v>5.1100000000000003</v>
      </c>
      <c r="I130" s="70">
        <v>8.49</v>
      </c>
      <c r="J130" s="70">
        <v>84.26</v>
      </c>
    </row>
    <row r="131" spans="1:11" s="109" customFormat="1" ht="21" customHeight="1">
      <c r="A131" s="34"/>
      <c r="B131" s="175"/>
      <c r="C131" s="90">
        <v>294</v>
      </c>
      <c r="D131" s="54" t="s">
        <v>189</v>
      </c>
      <c r="E131" s="29">
        <v>100</v>
      </c>
      <c r="F131" s="55"/>
      <c r="G131" s="32">
        <v>16.87</v>
      </c>
      <c r="H131" s="32">
        <v>7.13</v>
      </c>
      <c r="I131" s="32">
        <v>1.29</v>
      </c>
      <c r="J131" s="32">
        <v>136.21</v>
      </c>
    </row>
    <row r="132" spans="1:11" ht="30.75" customHeight="1">
      <c r="B132" s="175"/>
      <c r="C132" s="82" t="s">
        <v>61</v>
      </c>
      <c r="D132" s="31" t="s">
        <v>184</v>
      </c>
      <c r="E132" s="161">
        <v>185</v>
      </c>
      <c r="F132" s="60"/>
      <c r="G132" s="69">
        <v>7.55</v>
      </c>
      <c r="H132" s="70">
        <v>5.36</v>
      </c>
      <c r="I132" s="69">
        <v>51.56</v>
      </c>
      <c r="J132" s="69">
        <v>284.70999999999998</v>
      </c>
    </row>
    <row r="133" spans="1:11">
      <c r="B133" s="175"/>
      <c r="C133" s="82" t="s">
        <v>121</v>
      </c>
      <c r="D133" s="95" t="s">
        <v>168</v>
      </c>
      <c r="E133" s="82">
        <v>200</v>
      </c>
      <c r="F133" s="55"/>
      <c r="G133" s="70">
        <v>0.16</v>
      </c>
      <c r="H133" s="70">
        <v>0.04</v>
      </c>
      <c r="I133" s="70">
        <v>15.42</v>
      </c>
      <c r="J133" s="69">
        <v>63.6</v>
      </c>
    </row>
    <row r="134" spans="1:11">
      <c r="B134" s="175"/>
      <c r="C134" s="70"/>
      <c r="D134" s="95" t="s">
        <v>27</v>
      </c>
      <c r="E134" s="82">
        <v>40</v>
      </c>
      <c r="F134" s="55"/>
      <c r="G134" s="70">
        <v>3.16</v>
      </c>
      <c r="H134" s="69">
        <v>0.4</v>
      </c>
      <c r="I134" s="70">
        <v>19.32</v>
      </c>
      <c r="J134" s="82">
        <v>94</v>
      </c>
    </row>
    <row r="135" spans="1:11">
      <c r="B135" s="175"/>
      <c r="C135" s="70"/>
      <c r="D135" s="95" t="s">
        <v>123</v>
      </c>
      <c r="E135" s="82">
        <v>50</v>
      </c>
      <c r="F135" s="55"/>
      <c r="G135" s="69">
        <v>3.3</v>
      </c>
      <c r="H135" s="69">
        <v>0.6</v>
      </c>
      <c r="I135" s="70">
        <v>19.829999999999998</v>
      </c>
      <c r="J135" s="82">
        <v>99</v>
      </c>
    </row>
    <row r="136" spans="1:11">
      <c r="B136" s="114"/>
      <c r="C136" s="176" t="s">
        <v>124</v>
      </c>
      <c r="D136" s="176"/>
      <c r="E136" s="118">
        <v>930</v>
      </c>
      <c r="F136" s="48">
        <v>99</v>
      </c>
      <c r="G136" s="119">
        <f>SUM(G129:G135)</f>
        <v>35.25</v>
      </c>
      <c r="H136" s="119">
        <f>SUM(H129:H135)</f>
        <v>24.84</v>
      </c>
      <c r="I136" s="119">
        <f>SUM(I129:I135)</f>
        <v>127.77</v>
      </c>
      <c r="J136" s="119">
        <f>SUM(J129:J135)</f>
        <v>878.38</v>
      </c>
      <c r="K136" s="120"/>
    </row>
    <row r="137" spans="1:11" ht="30.75" customHeight="1">
      <c r="B137" s="175" t="s">
        <v>94</v>
      </c>
      <c r="C137" s="82"/>
      <c r="D137" s="83" t="s">
        <v>169</v>
      </c>
      <c r="E137" s="82">
        <v>100</v>
      </c>
      <c r="F137" s="55"/>
      <c r="G137" s="70">
        <v>2.1</v>
      </c>
      <c r="H137" s="70">
        <v>5.18</v>
      </c>
      <c r="I137" s="70">
        <v>7.41</v>
      </c>
      <c r="J137" s="82">
        <v>85</v>
      </c>
    </row>
    <row r="138" spans="1:11" ht="19.899999999999999" customHeight="1">
      <c r="B138" s="175"/>
      <c r="C138" s="82" t="s">
        <v>127</v>
      </c>
      <c r="D138" s="95" t="s">
        <v>134</v>
      </c>
      <c r="E138" s="151">
        <v>250</v>
      </c>
      <c r="F138" s="55"/>
      <c r="G138" s="70">
        <v>5.87</v>
      </c>
      <c r="H138" s="70">
        <v>5.37</v>
      </c>
      <c r="I138" s="70">
        <v>19.27</v>
      </c>
      <c r="J138" s="70">
        <v>128.37</v>
      </c>
    </row>
    <row r="139" spans="1:11">
      <c r="B139" s="175"/>
      <c r="C139" s="32" t="s">
        <v>43</v>
      </c>
      <c r="D139" s="24" t="s">
        <v>170</v>
      </c>
      <c r="E139" s="30">
        <v>100</v>
      </c>
      <c r="F139" s="55"/>
      <c r="G139" s="32">
        <v>11.99</v>
      </c>
      <c r="H139" s="32">
        <v>17.97</v>
      </c>
      <c r="I139" s="32">
        <v>1.51</v>
      </c>
      <c r="J139" s="32">
        <v>215.73</v>
      </c>
    </row>
    <row r="140" spans="1:11">
      <c r="B140" s="175"/>
      <c r="C140" s="82"/>
      <c r="D140" s="31" t="s">
        <v>154</v>
      </c>
      <c r="E140" s="30">
        <v>180</v>
      </c>
      <c r="F140" s="55"/>
      <c r="G140" s="32">
        <v>4.1399999999999997</v>
      </c>
      <c r="H140" s="32">
        <v>5.03</v>
      </c>
      <c r="I140" s="32">
        <v>22.75</v>
      </c>
      <c r="J140" s="32">
        <f>I140*4+H140*9+G140*4</f>
        <v>152.83000000000001</v>
      </c>
    </row>
    <row r="141" spans="1:11">
      <c r="B141" s="175"/>
      <c r="C141" s="29" t="s">
        <v>24</v>
      </c>
      <c r="D141" s="31" t="s">
        <v>25</v>
      </c>
      <c r="E141" s="29" t="s">
        <v>26</v>
      </c>
      <c r="F141" s="44"/>
      <c r="G141" s="39"/>
      <c r="H141" s="39"/>
      <c r="I141" s="35">
        <v>11.09</v>
      </c>
      <c r="J141" s="35">
        <v>44.34</v>
      </c>
    </row>
    <row r="142" spans="1:11">
      <c r="B142" s="175"/>
      <c r="C142" s="70"/>
      <c r="D142" s="95" t="s">
        <v>27</v>
      </c>
      <c r="E142" s="82">
        <v>40</v>
      </c>
      <c r="F142" s="55"/>
      <c r="G142" s="70">
        <v>3.16</v>
      </c>
      <c r="H142" s="69">
        <v>0.4</v>
      </c>
      <c r="I142" s="70">
        <v>19.32</v>
      </c>
      <c r="J142" s="82">
        <v>94</v>
      </c>
    </row>
    <row r="143" spans="1:11">
      <c r="B143" s="175"/>
      <c r="C143" s="70"/>
      <c r="D143" s="95" t="s">
        <v>123</v>
      </c>
      <c r="E143" s="82">
        <v>50</v>
      </c>
      <c r="F143" s="55"/>
      <c r="G143" s="69">
        <v>3.3</v>
      </c>
      <c r="H143" s="69">
        <v>0.6</v>
      </c>
      <c r="I143" s="70">
        <v>19.829999999999998</v>
      </c>
      <c r="J143" s="82">
        <v>99</v>
      </c>
    </row>
    <row r="144" spans="1:11">
      <c r="B144" s="114"/>
      <c r="C144" s="176" t="s">
        <v>124</v>
      </c>
      <c r="D144" s="176"/>
      <c r="E144" s="118">
        <v>920</v>
      </c>
      <c r="F144" s="48">
        <v>99</v>
      </c>
      <c r="G144" s="119">
        <f>SUM(G137:G143)</f>
        <v>30.560000000000002</v>
      </c>
      <c r="H144" s="119">
        <f>SUM(H137:H143)</f>
        <v>34.549999999999997</v>
      </c>
      <c r="I144" s="119">
        <f>SUM(I137:I143)</f>
        <v>101.17999999999999</v>
      </c>
      <c r="J144" s="119">
        <f>SUM(J137:J143)</f>
        <v>819.2700000000001</v>
      </c>
      <c r="K144" s="120"/>
    </row>
    <row r="145" spans="1:16">
      <c r="B145" s="175" t="s">
        <v>97</v>
      </c>
      <c r="C145" s="82" t="s">
        <v>125</v>
      </c>
      <c r="D145" s="95" t="s">
        <v>126</v>
      </c>
      <c r="E145" s="82">
        <v>100</v>
      </c>
      <c r="F145" s="55"/>
      <c r="G145" s="70">
        <v>16.829999999999998</v>
      </c>
      <c r="H145" s="69">
        <v>6.8</v>
      </c>
      <c r="I145" s="70">
        <v>4.96</v>
      </c>
      <c r="J145" s="70">
        <v>88.58</v>
      </c>
      <c r="L145" s="139"/>
      <c r="M145" s="116"/>
      <c r="N145" s="116"/>
      <c r="O145" s="116"/>
      <c r="P145" s="116"/>
    </row>
    <row r="146" spans="1:16" ht="20.100000000000001" customHeight="1">
      <c r="B146" s="175"/>
      <c r="C146" s="82" t="s">
        <v>146</v>
      </c>
      <c r="D146" s="115" t="s">
        <v>183</v>
      </c>
      <c r="E146" s="127">
        <v>255</v>
      </c>
      <c r="F146" s="55"/>
      <c r="G146" s="70">
        <v>2.14</v>
      </c>
      <c r="H146" s="70">
        <v>2.84</v>
      </c>
      <c r="I146" s="70">
        <v>17.829999999999998</v>
      </c>
      <c r="J146" s="70">
        <v>149.56</v>
      </c>
      <c r="L146" s="139"/>
      <c r="M146" s="116"/>
      <c r="N146" s="116"/>
      <c r="O146" s="116"/>
      <c r="P146" s="116"/>
    </row>
    <row r="147" spans="1:16" ht="28.9" customHeight="1">
      <c r="B147" s="175"/>
      <c r="C147" s="82" t="s">
        <v>171</v>
      </c>
      <c r="D147" s="115" t="s">
        <v>190</v>
      </c>
      <c r="E147" s="127">
        <v>255</v>
      </c>
      <c r="F147" s="55"/>
      <c r="G147" s="70">
        <v>26.87</v>
      </c>
      <c r="H147" s="70">
        <v>15.81</v>
      </c>
      <c r="I147" s="70">
        <v>52.52</v>
      </c>
      <c r="J147" s="69">
        <v>323.5</v>
      </c>
      <c r="L147" s="139"/>
      <c r="M147" s="140"/>
      <c r="N147" s="116"/>
      <c r="O147" s="116"/>
      <c r="P147" s="140"/>
    </row>
    <row r="148" spans="1:16" ht="23.65" customHeight="1">
      <c r="B148" s="175"/>
      <c r="C148" s="82" t="s">
        <v>129</v>
      </c>
      <c r="D148" s="95" t="s">
        <v>130</v>
      </c>
      <c r="E148" s="82">
        <v>200</v>
      </c>
      <c r="F148" s="55"/>
      <c r="G148" s="70">
        <v>0.59</v>
      </c>
      <c r="H148" s="70">
        <v>0.05</v>
      </c>
      <c r="I148" s="70">
        <v>18.579999999999998</v>
      </c>
      <c r="J148" s="70">
        <v>77.94</v>
      </c>
      <c r="L148" s="139"/>
      <c r="M148" s="116"/>
      <c r="N148" s="116"/>
      <c r="O148" s="116"/>
      <c r="P148" s="116"/>
    </row>
    <row r="149" spans="1:16">
      <c r="B149" s="175"/>
      <c r="C149" s="70"/>
      <c r="D149" s="95" t="s">
        <v>27</v>
      </c>
      <c r="E149" s="82">
        <v>40</v>
      </c>
      <c r="F149" s="55"/>
      <c r="G149" s="70">
        <v>3.16</v>
      </c>
      <c r="H149" s="69">
        <v>0.4</v>
      </c>
      <c r="I149" s="70">
        <v>19.32</v>
      </c>
      <c r="J149" s="82">
        <v>94</v>
      </c>
      <c r="L149" s="139"/>
      <c r="M149" s="116"/>
      <c r="N149" s="140"/>
      <c r="O149" s="116"/>
      <c r="P149" s="139"/>
    </row>
    <row r="150" spans="1:16">
      <c r="B150" s="175"/>
      <c r="C150" s="70"/>
      <c r="D150" s="95" t="s">
        <v>123</v>
      </c>
      <c r="E150" s="82">
        <v>50</v>
      </c>
      <c r="F150" s="55"/>
      <c r="G150" s="69">
        <v>3.3</v>
      </c>
      <c r="H150" s="69">
        <v>0.6</v>
      </c>
      <c r="I150" s="70">
        <v>19.829999999999998</v>
      </c>
      <c r="J150" s="82">
        <v>99</v>
      </c>
      <c r="L150" s="139"/>
      <c r="M150" s="140"/>
      <c r="N150" s="140"/>
      <c r="O150" s="116"/>
      <c r="P150" s="139"/>
    </row>
    <row r="151" spans="1:16">
      <c r="B151" s="114"/>
      <c r="C151" s="176" t="s">
        <v>124</v>
      </c>
      <c r="D151" s="176"/>
      <c r="E151" s="118">
        <f>SUM(E145:E150)</f>
        <v>900</v>
      </c>
      <c r="F151" s="48">
        <v>99</v>
      </c>
      <c r="G151" s="119">
        <f>SUM(G145:G150)</f>
        <v>52.89</v>
      </c>
      <c r="H151" s="119">
        <f>SUM(H145:H150)</f>
        <v>26.500000000000004</v>
      </c>
      <c r="I151" s="119">
        <f>SUM(I145:I150)</f>
        <v>133.04000000000002</v>
      </c>
      <c r="J151" s="119">
        <f>SUM(J145:J150)</f>
        <v>832.57999999999993</v>
      </c>
      <c r="L151" s="141"/>
      <c r="M151" s="142"/>
      <c r="N151" s="142"/>
      <c r="O151" s="142"/>
      <c r="P151" s="142"/>
    </row>
    <row r="152" spans="1:16" ht="20.85" customHeight="1">
      <c r="B152" s="175" t="s">
        <v>100</v>
      </c>
      <c r="C152" s="82"/>
      <c r="D152" s="162" t="s">
        <v>147</v>
      </c>
      <c r="E152" s="82">
        <v>100</v>
      </c>
      <c r="F152" s="70"/>
      <c r="G152" s="70">
        <v>2</v>
      </c>
      <c r="H152" s="70">
        <v>7</v>
      </c>
      <c r="I152" s="70">
        <v>7.4</v>
      </c>
      <c r="J152" s="32">
        <f>I152*4+H152*9+G152*4</f>
        <v>100.6</v>
      </c>
      <c r="K152" s="120"/>
    </row>
    <row r="153" spans="1:16" s="109" customFormat="1" ht="25.5" customHeight="1">
      <c r="A153" s="34"/>
      <c r="B153" s="175"/>
      <c r="C153" s="82" t="s">
        <v>127</v>
      </c>
      <c r="D153" s="133" t="s">
        <v>140</v>
      </c>
      <c r="E153" s="157">
        <v>250</v>
      </c>
      <c r="F153" s="15"/>
      <c r="G153" s="158">
        <v>5.87</v>
      </c>
      <c r="H153" s="159">
        <v>3.55</v>
      </c>
      <c r="I153" s="159">
        <v>19.28</v>
      </c>
      <c r="J153" s="158">
        <v>132.87</v>
      </c>
    </row>
    <row r="154" spans="1:16" s="109" customFormat="1" ht="14.1" customHeight="1">
      <c r="A154" s="34"/>
      <c r="B154" s="175"/>
      <c r="C154" s="82"/>
      <c r="D154" s="24" t="s">
        <v>149</v>
      </c>
      <c r="E154" s="30">
        <v>100</v>
      </c>
      <c r="F154" s="55"/>
      <c r="G154" s="32">
        <v>13</v>
      </c>
      <c r="H154" s="33">
        <v>25</v>
      </c>
      <c r="I154" s="32">
        <v>0</v>
      </c>
      <c r="J154" s="33">
        <v>277</v>
      </c>
    </row>
    <row r="155" spans="1:16" ht="30.75" customHeight="1">
      <c r="B155" s="175"/>
      <c r="C155" s="82" t="s">
        <v>61</v>
      </c>
      <c r="D155" s="31" t="s">
        <v>184</v>
      </c>
      <c r="E155" s="161">
        <v>185</v>
      </c>
      <c r="F155" s="60"/>
      <c r="G155" s="69">
        <v>7.55</v>
      </c>
      <c r="H155" s="70">
        <v>5.36</v>
      </c>
      <c r="I155" s="69">
        <v>51.56</v>
      </c>
      <c r="J155" s="69">
        <v>284.70999999999998</v>
      </c>
    </row>
    <row r="156" spans="1:16">
      <c r="B156" s="175"/>
      <c r="C156" s="70" t="s">
        <v>121</v>
      </c>
      <c r="D156" s="95" t="s">
        <v>122</v>
      </c>
      <c r="E156" s="82">
        <v>200</v>
      </c>
      <c r="F156" s="55"/>
      <c r="G156" s="70">
        <v>0.16</v>
      </c>
      <c r="H156" s="70">
        <v>0.16</v>
      </c>
      <c r="I156" s="69">
        <v>14.9</v>
      </c>
      <c r="J156" s="70">
        <v>62.69</v>
      </c>
    </row>
    <row r="157" spans="1:16">
      <c r="B157" s="175"/>
      <c r="C157" s="70"/>
      <c r="D157" s="95" t="s">
        <v>27</v>
      </c>
      <c r="E157" s="82">
        <v>40</v>
      </c>
      <c r="F157" s="55"/>
      <c r="G157" s="70">
        <v>3.16</v>
      </c>
      <c r="H157" s="69">
        <v>0.4</v>
      </c>
      <c r="I157" s="70">
        <v>19.32</v>
      </c>
      <c r="J157" s="82">
        <v>94</v>
      </c>
    </row>
    <row r="158" spans="1:16">
      <c r="B158" s="175"/>
      <c r="C158" s="70"/>
      <c r="D158" s="95" t="s">
        <v>123</v>
      </c>
      <c r="E158" s="82">
        <v>50</v>
      </c>
      <c r="F158" s="55"/>
      <c r="G158" s="69">
        <v>3.3</v>
      </c>
      <c r="H158" s="69">
        <v>0.6</v>
      </c>
      <c r="I158" s="70">
        <v>19.829999999999998</v>
      </c>
      <c r="J158" s="82">
        <v>99</v>
      </c>
    </row>
    <row r="159" spans="1:16">
      <c r="B159" s="175"/>
      <c r="C159" s="176" t="s">
        <v>124</v>
      </c>
      <c r="D159" s="176"/>
      <c r="E159" s="118">
        <f>SUM(E152:E158)</f>
        <v>925</v>
      </c>
      <c r="F159" s="48">
        <v>99</v>
      </c>
      <c r="G159" s="119">
        <f>SUM(G152:G158)</f>
        <v>35.04</v>
      </c>
      <c r="H159" s="119">
        <f>SUM(H152:H158)</f>
        <v>42.069999999999993</v>
      </c>
      <c r="I159" s="119">
        <f>SUM(I152:I158)</f>
        <v>132.29000000000002</v>
      </c>
      <c r="J159" s="119">
        <f>SUM(J152:J158)</f>
        <v>1050.8700000000001</v>
      </c>
      <c r="K159" s="120"/>
    </row>
    <row r="160" spans="1:16" ht="37.9" customHeight="1">
      <c r="B160" s="175" t="s">
        <v>101</v>
      </c>
      <c r="C160" s="127"/>
      <c r="D160" s="95" t="s">
        <v>173</v>
      </c>
      <c r="E160" s="82">
        <v>100</v>
      </c>
      <c r="F160" s="55"/>
      <c r="G160" s="70">
        <v>6.3</v>
      </c>
      <c r="H160" s="70">
        <v>4.16</v>
      </c>
      <c r="I160" s="70">
        <v>5.55</v>
      </c>
      <c r="J160" s="70">
        <v>84.73</v>
      </c>
    </row>
    <row r="161" spans="1:11">
      <c r="B161" s="175"/>
      <c r="C161" s="82" t="s">
        <v>162</v>
      </c>
      <c r="D161" s="115" t="s">
        <v>163</v>
      </c>
      <c r="E161" s="127">
        <v>250</v>
      </c>
      <c r="F161" s="55"/>
      <c r="G161" s="70">
        <v>2.65</v>
      </c>
      <c r="H161" s="70">
        <v>6.62</v>
      </c>
      <c r="I161" s="70">
        <v>18.3</v>
      </c>
      <c r="J161" s="70">
        <v>143.88</v>
      </c>
    </row>
    <row r="162" spans="1:11" ht="21.95" customHeight="1">
      <c r="B162" s="175"/>
      <c r="C162" s="70" t="s">
        <v>102</v>
      </c>
      <c r="D162" s="95" t="s">
        <v>103</v>
      </c>
      <c r="E162" s="82">
        <v>100</v>
      </c>
      <c r="F162" s="55"/>
      <c r="G162" s="70">
        <v>11.55</v>
      </c>
      <c r="H162" s="70">
        <v>9.86</v>
      </c>
      <c r="I162" s="70">
        <v>1.96</v>
      </c>
      <c r="J162" s="70">
        <v>142.80000000000001</v>
      </c>
    </row>
    <row r="163" spans="1:11" s="137" customFormat="1" ht="20.100000000000001" customHeight="1">
      <c r="A163" s="136"/>
      <c r="B163" s="175"/>
      <c r="C163" s="82" t="s">
        <v>104</v>
      </c>
      <c r="D163" s="95" t="s">
        <v>188</v>
      </c>
      <c r="E163" s="163">
        <v>185</v>
      </c>
      <c r="F163" s="55"/>
      <c r="G163" s="97">
        <v>3.72</v>
      </c>
      <c r="H163" s="97">
        <v>9.43</v>
      </c>
      <c r="I163" s="97">
        <v>24.44</v>
      </c>
      <c r="J163" s="97">
        <v>197.56</v>
      </c>
    </row>
    <row r="164" spans="1:11" ht="20.85" customHeight="1">
      <c r="B164" s="175"/>
      <c r="C164" s="29" t="s">
        <v>47</v>
      </c>
      <c r="D164" s="31" t="s">
        <v>48</v>
      </c>
      <c r="E164" s="88">
        <v>200</v>
      </c>
      <c r="F164" s="38"/>
      <c r="G164" s="89">
        <v>0.06</v>
      </c>
      <c r="H164" s="89">
        <v>0.01</v>
      </c>
      <c r="I164" s="89">
        <v>11.19</v>
      </c>
      <c r="J164" s="97">
        <v>163.78</v>
      </c>
    </row>
    <row r="165" spans="1:11">
      <c r="B165" s="175"/>
      <c r="C165" s="70"/>
      <c r="D165" s="95" t="s">
        <v>27</v>
      </c>
      <c r="E165" s="82">
        <v>40</v>
      </c>
      <c r="F165" s="55"/>
      <c r="G165" s="70">
        <v>3.16</v>
      </c>
      <c r="H165" s="69">
        <v>0.4</v>
      </c>
      <c r="I165" s="70">
        <v>19.32</v>
      </c>
      <c r="J165" s="89">
        <v>46.28</v>
      </c>
    </row>
    <row r="166" spans="1:11">
      <c r="B166" s="175"/>
      <c r="C166" s="70"/>
      <c r="D166" s="95" t="s">
        <v>123</v>
      </c>
      <c r="E166" s="82">
        <v>50</v>
      </c>
      <c r="F166" s="55"/>
      <c r="G166" s="69">
        <v>3.3</v>
      </c>
      <c r="H166" s="69">
        <v>0.6</v>
      </c>
      <c r="I166" s="70">
        <v>19.829999999999998</v>
      </c>
      <c r="J166" s="82">
        <v>99</v>
      </c>
    </row>
    <row r="167" spans="1:11">
      <c r="B167" s="175"/>
      <c r="C167" s="176" t="s">
        <v>124</v>
      </c>
      <c r="D167" s="176"/>
      <c r="E167" s="118">
        <f>SUM(E160:E166)</f>
        <v>925</v>
      </c>
      <c r="F167" s="48">
        <v>99</v>
      </c>
      <c r="G167" s="119">
        <f>SUM(G160:G166)</f>
        <v>30.74</v>
      </c>
      <c r="H167" s="119">
        <f>SUM(H160:H166)</f>
        <v>31.080000000000002</v>
      </c>
      <c r="I167" s="119">
        <f>SUM(I160:I166)</f>
        <v>100.58999999999999</v>
      </c>
      <c r="J167" s="119">
        <f>SUM(J160:J166)</f>
        <v>878.03</v>
      </c>
      <c r="K167" s="120"/>
    </row>
    <row r="168" spans="1:11">
      <c r="B168" s="143"/>
      <c r="C168" s="144"/>
      <c r="D168" s="144"/>
      <c r="E168" s="145"/>
      <c r="G168" s="146"/>
      <c r="H168" s="146"/>
      <c r="I168" s="146"/>
      <c r="J168" s="146"/>
    </row>
    <row r="169" spans="1:11" ht="15" customHeight="1">
      <c r="B169" s="178"/>
      <c r="C169" s="178"/>
      <c r="D169" s="178"/>
      <c r="E169" s="179" t="s">
        <v>12</v>
      </c>
      <c r="G169" s="179" t="s">
        <v>14</v>
      </c>
      <c r="H169" s="179"/>
      <c r="I169" s="179"/>
      <c r="J169" s="179" t="s">
        <v>15</v>
      </c>
    </row>
    <row r="170" spans="1:11">
      <c r="B170" s="178"/>
      <c r="C170" s="178"/>
      <c r="D170" s="178"/>
      <c r="E170" s="179"/>
      <c r="G170" s="147" t="s">
        <v>16</v>
      </c>
      <c r="H170" s="147" t="s">
        <v>17</v>
      </c>
      <c r="I170" s="147" t="s">
        <v>18</v>
      </c>
      <c r="J170" s="179"/>
    </row>
    <row r="171" spans="1:11" s="109" customFormat="1">
      <c r="A171" s="34"/>
      <c r="B171" s="180" t="s">
        <v>124</v>
      </c>
      <c r="C171" s="180"/>
      <c r="D171" s="180"/>
      <c r="E171" s="79">
        <f>E20+E27+E34+E42+E50+E58+E74+E66+E82+E90+E97+E104+E112+E120+E128+E136+E144+E151+E159+E167</f>
        <v>18305</v>
      </c>
      <c r="F171" s="79"/>
      <c r="G171" s="79">
        <f>G20+G27+G34+G42+G50+G58+G74+G66+G82+G90+G97+G104+G112+G120+G128+G136+G144+G151+G159+G167</f>
        <v>683.02999999999986</v>
      </c>
      <c r="H171" s="79">
        <f>H20+H27+H34+H42+H50+H58+H74+H66+H82+H90+H97+H104+H112+H120+H128+H136+H144+H151+H159+H167</f>
        <v>604.88</v>
      </c>
      <c r="I171" s="79">
        <f>I20+I27+I34+I42+I50+I58+I74+I66+I82+I90+I97+I104+I112+I120+I128+I136+I144+I151+I159+I167</f>
        <v>2362.0200000000004</v>
      </c>
      <c r="J171" s="79">
        <f>J20+J27+J34+J42+J50+J58+J74+J66+J82+J90+J97+J104+J112+J120+J128+J136+J144+J151+J159+J167</f>
        <v>17593.999999999996</v>
      </c>
    </row>
    <row r="172" spans="1:11">
      <c r="B172" s="180" t="s">
        <v>106</v>
      </c>
      <c r="C172" s="180"/>
      <c r="D172" s="180"/>
      <c r="E172" s="71">
        <f>E171/20</f>
        <v>915.25</v>
      </c>
      <c r="F172" s="71"/>
      <c r="G172" s="71">
        <f>G171/20</f>
        <v>34.151499999999992</v>
      </c>
      <c r="H172" s="71">
        <f>H171/20</f>
        <v>30.244</v>
      </c>
      <c r="I172" s="71">
        <f>I171/20</f>
        <v>118.10100000000003</v>
      </c>
      <c r="J172" s="71">
        <f>J171/20</f>
        <v>879.69999999999982</v>
      </c>
    </row>
    <row r="173" spans="1:11">
      <c r="B173" s="180" t="s">
        <v>107</v>
      </c>
      <c r="C173" s="180"/>
      <c r="D173" s="180"/>
      <c r="E173" s="148"/>
      <c r="G173" s="149">
        <f>G172*100/90</f>
        <v>37.946111111111101</v>
      </c>
      <c r="H173" s="149">
        <f>H172*100/92</f>
        <v>32.873913043478261</v>
      </c>
      <c r="I173" s="149">
        <f>I172*100/383</f>
        <v>30.835770234986949</v>
      </c>
      <c r="J173" s="149">
        <f>J172*100/2720</f>
        <v>32.341911764705877</v>
      </c>
    </row>
    <row r="174" spans="1:11">
      <c r="B174" s="180" t="s">
        <v>108</v>
      </c>
      <c r="C174" s="180"/>
      <c r="D174" s="180"/>
      <c r="E174" s="113"/>
      <c r="G174" s="81">
        <v>90</v>
      </c>
      <c r="H174" s="81">
        <v>92</v>
      </c>
      <c r="I174" s="81">
        <v>383</v>
      </c>
      <c r="J174" s="150">
        <v>2720</v>
      </c>
    </row>
    <row r="175" spans="1:11">
      <c r="K175" s="120"/>
    </row>
    <row r="176" spans="1:11" ht="15" customHeight="1">
      <c r="C176" s="165" t="s">
        <v>109</v>
      </c>
      <c r="D176" s="165"/>
      <c r="E176" s="17"/>
      <c r="F176" s="166" t="s">
        <v>110</v>
      </c>
      <c r="G176" s="166"/>
      <c r="H176" s="166"/>
      <c r="I176" s="166"/>
    </row>
    <row r="177" ht="15.6" customHeight="1"/>
    <row r="184" ht="17.850000000000001" customHeight="1"/>
  </sheetData>
  <mergeCells count="67">
    <mergeCell ref="B173:D173"/>
    <mergeCell ref="B174:D174"/>
    <mergeCell ref="C176:D176"/>
    <mergeCell ref="F176:I176"/>
    <mergeCell ref="E169:E170"/>
    <mergeCell ref="G169:I169"/>
    <mergeCell ref="J169:J170"/>
    <mergeCell ref="B171:D171"/>
    <mergeCell ref="B172:D172"/>
    <mergeCell ref="B152:B159"/>
    <mergeCell ref="C159:D159"/>
    <mergeCell ref="B160:B167"/>
    <mergeCell ref="C167:D167"/>
    <mergeCell ref="B169:D170"/>
    <mergeCell ref="C136:D136"/>
    <mergeCell ref="B137:B143"/>
    <mergeCell ref="C144:D144"/>
    <mergeCell ref="B145:B150"/>
    <mergeCell ref="C151:D151"/>
    <mergeCell ref="B113:B120"/>
    <mergeCell ref="C120:D120"/>
    <mergeCell ref="B121:B128"/>
    <mergeCell ref="C128:D128"/>
    <mergeCell ref="B129:B135"/>
    <mergeCell ref="B91:B97"/>
    <mergeCell ref="C97:D97"/>
    <mergeCell ref="B98:B102"/>
    <mergeCell ref="C104:D104"/>
    <mergeCell ref="B105:B112"/>
    <mergeCell ref="C112:D112"/>
    <mergeCell ref="C74:D74"/>
    <mergeCell ref="B76:B80"/>
    <mergeCell ref="C82:D82"/>
    <mergeCell ref="B83:B89"/>
    <mergeCell ref="C90:D90"/>
    <mergeCell ref="B51:B58"/>
    <mergeCell ref="C58:D58"/>
    <mergeCell ref="B59:B66"/>
    <mergeCell ref="C66:D66"/>
    <mergeCell ref="B68:B73"/>
    <mergeCell ref="B28:B33"/>
    <mergeCell ref="C34:D34"/>
    <mergeCell ref="B35:B40"/>
    <mergeCell ref="C42:D42"/>
    <mergeCell ref="B43:B50"/>
    <mergeCell ref="C50:D50"/>
    <mergeCell ref="G10:I10"/>
    <mergeCell ref="J10:J11"/>
    <mergeCell ref="B13:B20"/>
    <mergeCell ref="C20:D20"/>
    <mergeCell ref="B21:B27"/>
    <mergeCell ref="C27:D27"/>
    <mergeCell ref="B10:B11"/>
    <mergeCell ref="C10:C11"/>
    <mergeCell ref="D10:D11"/>
    <mergeCell ref="E10:E11"/>
    <mergeCell ref="F10:F11"/>
    <mergeCell ref="B7:J7"/>
    <mergeCell ref="B8:D8"/>
    <mergeCell ref="G8:I8"/>
    <mergeCell ref="B9:D9"/>
    <mergeCell ref="H9:I9"/>
    <mergeCell ref="B2:C2"/>
    <mergeCell ref="G2:I2"/>
    <mergeCell ref="G3:J3"/>
    <mergeCell ref="G4:J4"/>
    <mergeCell ref="G5:J5"/>
  </mergeCells>
  <pageMargins left="0.78749999999999998" right="0.78749999999999998" top="1.05277777777778" bottom="1.05277777777778" header="0.78749999999999998" footer="0.78749999999999998"/>
  <pageSetup paperSize="9" scale="55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  <rowBreaks count="2" manualBreakCount="2">
    <brk id="66" max="16383" man="1"/>
    <brk id="1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Завтрак</vt:lpstr>
      <vt:lpstr>Обед</vt:lpstr>
      <vt:lpstr>Малоимущие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Алина Караева</dc:creator>
  <dc:description/>
  <cp:lastModifiedBy>Алина Караева</cp:lastModifiedBy>
  <cp:revision>156</cp:revision>
  <dcterms:created xsi:type="dcterms:W3CDTF">2025-01-28T16:04:00Z</dcterms:created>
  <dcterms:modified xsi:type="dcterms:W3CDTF">2026-03-25T07:08:21Z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ICV">
    <vt:lpwstr>45D59A43778A4C918D251378EBF02F53_12</vt:lpwstr>
  </property>
  <property fmtid="{D5CDD505-2E9C-101B-9397-08002B2CF9AE}" pid="4" name="KSOProductBuildVer">
    <vt:lpwstr>1049-12.2.0.23196</vt:lpwstr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